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ŽSV" sheetId="2" r:id="rId2"/>
    <sheet name="A.1.2 - Materiál zajištěn..." sheetId="3" r:id="rId3"/>
    <sheet name="A.1.3 - Přeprava" sheetId="4" r:id="rId4"/>
    <sheet name="A.1.4 - Přejezd" sheetId="5" r:id="rId5"/>
    <sheet name="A.2 - VON 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'A.1.1 - Práce na ŽSV'!$C$124:$K$256</definedName>
    <definedName name="_xlnm.Print_Area" localSheetId="1">'A.1.1 - Práce na ŽSV'!$C$108:$K$256</definedName>
    <definedName name="_xlnm.Print_Titles" localSheetId="1">'A.1.1 - Práce na ŽSV'!$124:$124</definedName>
    <definedName name="_xlnm._FilterDatabase" localSheetId="2" hidden="1">'A.1.2 - Materiál zajištěn...'!$C$123:$K$170</definedName>
    <definedName name="_xlnm.Print_Area" localSheetId="2">'A.1.2 - Materiál zajištěn...'!$C$107:$K$170</definedName>
    <definedName name="_xlnm.Print_Titles" localSheetId="2">'A.1.2 - Materiál zajištěn...'!$123:$123</definedName>
    <definedName name="_xlnm._FilterDatabase" localSheetId="3" hidden="1">'A.1.3 - Přeprava'!$C$123:$K$138</definedName>
    <definedName name="_xlnm.Print_Area" localSheetId="3">'A.1.3 - Přeprava'!$C$107:$K$138</definedName>
    <definedName name="_xlnm.Print_Titles" localSheetId="3">'A.1.3 - Přeprava'!$123:$123</definedName>
    <definedName name="_xlnm._FilterDatabase" localSheetId="4" hidden="1">'A.1.4 - Přejezd'!$C$124:$K$139</definedName>
    <definedName name="_xlnm.Print_Area" localSheetId="4">'A.1.4 - Přejezd'!$C$108:$K$139</definedName>
    <definedName name="_xlnm.Print_Titles" localSheetId="4">'A.1.4 - Přejezd'!$124:$124</definedName>
    <definedName name="_xlnm._FilterDatabase" localSheetId="5" hidden="1">'A.2 - VON '!$C$120:$K$136</definedName>
    <definedName name="_xlnm.Print_Area" localSheetId="5">'A.2 - VON '!$C$106:$K$136</definedName>
    <definedName name="_xlnm.Print_Titles" localSheetId="5">'A.2 - VON '!$120:$120</definedName>
  </definedNames>
  <calcPr/>
</workbook>
</file>

<file path=xl/calcChain.xml><?xml version="1.0" encoding="utf-8"?>
<calcChain xmlns="http://schemas.openxmlformats.org/spreadsheetml/2006/main">
  <c i="6" l="1" r="J39"/>
  <c r="J38"/>
  <c i="1" r="AY101"/>
  <c i="6" r="J37"/>
  <c i="1" r="AX101"/>
  <c i="6"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94"/>
  <c r="J19"/>
  <c r="J14"/>
  <c r="J115"/>
  <c r="E7"/>
  <c r="E85"/>
  <c i="5" r="J41"/>
  <c r="J40"/>
  <c i="1" r="AY100"/>
  <c i="5" r="J39"/>
  <c i="1" r="AX100"/>
  <c i="5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85"/>
  <c i="4" r="J41"/>
  <c r="J40"/>
  <c i="1" r="AY99"/>
  <c i="4" r="J39"/>
  <c i="1" r="AX99"/>
  <c i="4"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21"/>
  <c r="J120"/>
  <c r="F120"/>
  <c r="F118"/>
  <c r="E116"/>
  <c r="J96"/>
  <c r="J95"/>
  <c r="F95"/>
  <c r="F93"/>
  <c r="E91"/>
  <c r="J22"/>
  <c r="E22"/>
  <c r="F121"/>
  <c r="J21"/>
  <c r="J16"/>
  <c r="J93"/>
  <c r="E7"/>
  <c r="E110"/>
  <c i="3" r="J41"/>
  <c r="J40"/>
  <c i="1" r="AY98"/>
  <c i="3" r="J39"/>
  <c i="1" r="AX98"/>
  <c i="3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21"/>
  <c r="J120"/>
  <c r="F120"/>
  <c r="F118"/>
  <c r="E116"/>
  <c r="J96"/>
  <c r="J95"/>
  <c r="F95"/>
  <c r="F93"/>
  <c r="E91"/>
  <c r="J22"/>
  <c r="E22"/>
  <c r="F121"/>
  <c r="J21"/>
  <c r="J16"/>
  <c r="J93"/>
  <c r="E7"/>
  <c r="E110"/>
  <c i="2" r="J41"/>
  <c r="J40"/>
  <c i="1" r="AY97"/>
  <c i="2" r="J39"/>
  <c i="1" r="AX97"/>
  <c i="2"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93"/>
  <c r="E7"/>
  <c r="E111"/>
  <c i="1" r="L90"/>
  <c r="AM90"/>
  <c r="AM89"/>
  <c r="L89"/>
  <c r="AM87"/>
  <c r="L87"/>
  <c r="L85"/>
  <c r="L84"/>
  <c i="2" r="J245"/>
  <c r="J206"/>
  <c r="J164"/>
  <c i="3" r="BK168"/>
  <c r="BK157"/>
  <c r="J154"/>
  <c r="J141"/>
  <c r="J133"/>
  <c r="J125"/>
  <c r="J164"/>
  <c r="J160"/>
  <c r="BK156"/>
  <c r="BK147"/>
  <c r="BK141"/>
  <c r="J137"/>
  <c r="BK130"/>
  <c r="J168"/>
  <c r="J163"/>
  <c r="J157"/>
  <c r="BK153"/>
  <c r="J146"/>
  <c r="J138"/>
  <c r="BK133"/>
  <c r="J130"/>
  <c i="4" r="J135"/>
  <c r="BK135"/>
  <c r="J131"/>
  <c i="5" r="J131"/>
  <c r="J138"/>
  <c r="J129"/>
  <c r="BK135"/>
  <c r="J139"/>
  <c r="J134"/>
  <c i="6" r="J126"/>
  <c r="J130"/>
  <c r="BK123"/>
  <c r="BK133"/>
  <c i="2" r="BK251"/>
  <c r="BK220"/>
  <c r="BK216"/>
  <c r="J199"/>
  <c r="BK175"/>
  <c r="BK144"/>
  <c i="1" r="AS96"/>
  <c i="2" r="J241"/>
  <c r="J224"/>
  <c r="J216"/>
  <c r="BK202"/>
  <c r="J198"/>
  <c r="J177"/>
  <c r="BK142"/>
  <c r="J127"/>
  <c r="BK236"/>
  <c r="J227"/>
  <c r="BK207"/>
  <c r="BK196"/>
  <c r="BK183"/>
  <c r="J175"/>
  <c r="BK167"/>
  <c r="J149"/>
  <c r="J139"/>
  <c r="BK127"/>
  <c r="J248"/>
  <c r="BK232"/>
  <c r="J222"/>
  <c r="J183"/>
  <c r="BK147"/>
  <c i="3" r="BK165"/>
  <c r="J156"/>
  <c r="BK150"/>
  <c r="BK145"/>
  <c r="J140"/>
  <c r="BK134"/>
  <c r="BK129"/>
  <c r="J167"/>
  <c r="BK161"/>
  <c r="J153"/>
  <c r="J150"/>
  <c r="BK143"/>
  <c r="BK135"/>
  <c r="BK125"/>
  <c r="BK167"/>
  <c r="BK159"/>
  <c r="BK151"/>
  <c r="J143"/>
  <c r="J135"/>
  <c r="BK131"/>
  <c r="BK127"/>
  <c i="4" r="BK131"/>
  <c r="J125"/>
  <c r="BK125"/>
  <c i="5" r="BK128"/>
  <c r="BK132"/>
  <c r="J127"/>
  <c r="BK138"/>
  <c i="6" r="J133"/>
  <c r="BK132"/>
  <c r="BK125"/>
  <c r="J128"/>
  <c i="2" r="BK241"/>
  <c r="J234"/>
  <c r="BK219"/>
  <c r="BK201"/>
  <c r="BK182"/>
  <c r="J172"/>
  <c r="J142"/>
  <c r="BK252"/>
  <c r="J251"/>
  <c r="BK248"/>
  <c r="BK245"/>
  <c r="J232"/>
  <c r="BK222"/>
  <c r="BK210"/>
  <c r="J201"/>
  <c r="J193"/>
  <c r="BK149"/>
  <c r="J131"/>
  <c r="J240"/>
  <c r="J220"/>
  <c r="J202"/>
  <c r="BK198"/>
  <c r="BK185"/>
  <c r="BK177"/>
  <c r="BK171"/>
  <c r="BK158"/>
  <c r="J144"/>
  <c r="BK131"/>
  <c r="BK249"/>
  <c r="BK234"/>
  <c r="BK224"/>
  <c r="J207"/>
  <c r="J171"/>
  <c i="3" r="BK169"/>
  <c r="BK158"/>
  <c r="BK152"/>
  <c r="BK146"/>
  <c r="J142"/>
  <c r="J136"/>
  <c r="J127"/>
  <c r="BK163"/>
  <c r="J159"/>
  <c r="J152"/>
  <c r="J145"/>
  <c r="BK142"/>
  <c r="BK138"/>
  <c r="BK128"/>
  <c r="BK164"/>
  <c r="J161"/>
  <c r="BK154"/>
  <c r="J147"/>
  <c r="BK139"/>
  <c r="J134"/>
  <c r="J129"/>
  <c i="4" r="J133"/>
  <c r="J128"/>
  <c r="J138"/>
  <c i="5" r="J135"/>
  <c r="BK127"/>
  <c r="BK131"/>
  <c r="J136"/>
  <c r="BK134"/>
  <c r="J132"/>
  <c i="6" r="BK135"/>
  <c r="J135"/>
  <c r="BK128"/>
  <c r="J123"/>
  <c i="2" r="BK247"/>
  <c r="BK229"/>
  <c r="J213"/>
  <c r="J185"/>
  <c r="BK179"/>
  <c r="J167"/>
  <c r="J135"/>
  <c r="J252"/>
  <c r="J250"/>
  <c r="J247"/>
  <c r="BK240"/>
  <c r="J219"/>
  <c r="BK206"/>
  <c r="J196"/>
  <c r="J158"/>
  <c r="BK139"/>
  <c r="J249"/>
  <c r="J229"/>
  <c r="J210"/>
  <c r="BK199"/>
  <c r="BK193"/>
  <c r="J182"/>
  <c r="BK172"/>
  <c r="BK164"/>
  <c r="J147"/>
  <c r="BK135"/>
  <c r="BK250"/>
  <c r="J236"/>
  <c r="BK227"/>
  <c r="BK213"/>
  <c r="J179"/>
  <c i="3" r="BK170"/>
  <c r="BK160"/>
  <c r="J155"/>
  <c r="J148"/>
  <c r="BK144"/>
  <c r="BK137"/>
  <c r="J131"/>
  <c r="J169"/>
  <c r="J162"/>
  <c r="J158"/>
  <c r="J151"/>
  <c r="J144"/>
  <c r="J139"/>
  <c r="BK132"/>
  <c r="J170"/>
  <c r="J165"/>
  <c r="BK162"/>
  <c r="BK155"/>
  <c r="BK148"/>
  <c r="BK140"/>
  <c r="BK136"/>
  <c r="J132"/>
  <c r="J128"/>
  <c i="4" r="BK128"/>
  <c r="BK138"/>
  <c r="BK133"/>
  <c i="5" r="J133"/>
  <c r="BK139"/>
  <c r="BK137"/>
  <c r="J137"/>
  <c r="BK133"/>
  <c r="BK129"/>
  <c r="BK136"/>
  <c r="J128"/>
  <c i="6" r="J132"/>
  <c r="J131"/>
  <c r="BK126"/>
  <c r="BK131"/>
  <c r="BK130"/>
  <c r="J125"/>
  <c i="2" l="1" r="P126"/>
  <c r="P125"/>
  <c i="1" r="AU97"/>
  <c i="3" r="BK124"/>
  <c r="J124"/>
  <c r="J100"/>
  <c i="4" r="R124"/>
  <c i="5" r="BK126"/>
  <c r="J126"/>
  <c r="J101"/>
  <c i="6" r="BK122"/>
  <c r="BK121"/>
  <c r="J121"/>
  <c i="2" r="R126"/>
  <c r="R125"/>
  <c i="3" r="R124"/>
  <c i="4" r="P124"/>
  <c i="1" r="AU99"/>
  <c i="5" r="T126"/>
  <c r="T125"/>
  <c i="6" r="P122"/>
  <c r="P121"/>
  <c i="1" r="AU101"/>
  <c i="2" r="T126"/>
  <c r="T125"/>
  <c i="3" r="T124"/>
  <c i="4" r="T124"/>
  <c i="5" r="P126"/>
  <c r="P125"/>
  <c i="1" r="AU100"/>
  <c i="6" r="R122"/>
  <c r="R121"/>
  <c i="2" r="BK126"/>
  <c r="BK125"/>
  <c r="J125"/>
  <c r="J100"/>
  <c i="3" r="P124"/>
  <c i="1" r="AU98"/>
  <c i="4" r="BK124"/>
  <c r="J124"/>
  <c r="J100"/>
  <c i="5" r="R126"/>
  <c r="R125"/>
  <c i="6" r="T122"/>
  <c r="T121"/>
  <c r="E109"/>
  <c r="F118"/>
  <c r="BE128"/>
  <c r="BE135"/>
  <c i="5" r="BK125"/>
  <c r="J125"/>
  <c r="J100"/>
  <c i="6" r="BE123"/>
  <c r="BE125"/>
  <c r="BE126"/>
  <c r="BE130"/>
  <c r="BE131"/>
  <c r="J91"/>
  <c r="BE132"/>
  <c r="BE133"/>
  <c i="5" r="J93"/>
  <c r="BE129"/>
  <c r="E111"/>
  <c r="BE127"/>
  <c r="BE131"/>
  <c r="BE138"/>
  <c r="BE139"/>
  <c r="F96"/>
  <c r="BE134"/>
  <c r="BE135"/>
  <c r="BE136"/>
  <c r="BE128"/>
  <c r="BE132"/>
  <c r="BE133"/>
  <c r="BE137"/>
  <c i="4" r="J118"/>
  <c r="E85"/>
  <c r="BE125"/>
  <c r="BE128"/>
  <c r="BE131"/>
  <c r="BE133"/>
  <c r="F96"/>
  <c r="BE138"/>
  <c r="BE135"/>
  <c i="2" r="J126"/>
  <c r="J101"/>
  <c i="3" r="J118"/>
  <c r="BE125"/>
  <c r="BE130"/>
  <c r="BE133"/>
  <c r="BE135"/>
  <c r="BE137"/>
  <c r="BE139"/>
  <c r="BE142"/>
  <c r="BE144"/>
  <c r="BE145"/>
  <c r="BE147"/>
  <c r="BE152"/>
  <c r="BE153"/>
  <c r="BE156"/>
  <c r="BE165"/>
  <c r="BE167"/>
  <c r="BE170"/>
  <c r="E85"/>
  <c r="F96"/>
  <c r="BE127"/>
  <c r="BE128"/>
  <c r="BE129"/>
  <c r="BE131"/>
  <c r="BE134"/>
  <c r="BE138"/>
  <c r="BE141"/>
  <c r="BE146"/>
  <c r="BE150"/>
  <c r="BE155"/>
  <c r="BE157"/>
  <c r="BE158"/>
  <c r="BE160"/>
  <c r="BE162"/>
  <c r="BE163"/>
  <c r="BE168"/>
  <c r="BE169"/>
  <c r="BE132"/>
  <c r="BE136"/>
  <c r="BE140"/>
  <c r="BE143"/>
  <c r="BE148"/>
  <c r="BE151"/>
  <c r="BE154"/>
  <c r="BE159"/>
  <c r="BE161"/>
  <c r="BE164"/>
  <c i="2" r="E85"/>
  <c r="BE127"/>
  <c r="BE139"/>
  <c r="BE142"/>
  <c r="BE147"/>
  <c r="BE167"/>
  <c r="BE172"/>
  <c r="BE175"/>
  <c r="BE193"/>
  <c r="BE198"/>
  <c r="BE219"/>
  <c r="BE220"/>
  <c r="BE240"/>
  <c r="BE241"/>
  <c r="J119"/>
  <c r="BE177"/>
  <c r="BE199"/>
  <c r="BE201"/>
  <c r="BE216"/>
  <c r="BE222"/>
  <c r="BE229"/>
  <c r="BE247"/>
  <c r="BE249"/>
  <c r="BE131"/>
  <c r="BE144"/>
  <c r="BE164"/>
  <c r="BE171"/>
  <c r="BE179"/>
  <c r="BE182"/>
  <c r="BE206"/>
  <c r="BE213"/>
  <c r="BE224"/>
  <c r="BE227"/>
  <c r="BE232"/>
  <c r="BE234"/>
  <c r="BE245"/>
  <c r="BE250"/>
  <c r="BE251"/>
  <c r="BE252"/>
  <c r="F96"/>
  <c r="BE135"/>
  <c r="BE149"/>
  <c r="BE158"/>
  <c r="BE183"/>
  <c r="BE185"/>
  <c r="BE196"/>
  <c r="BE202"/>
  <c r="BE207"/>
  <c r="BE210"/>
  <c r="BE236"/>
  <c r="BE248"/>
  <c r="J38"/>
  <c i="1" r="AW97"/>
  <c i="2" r="F41"/>
  <c i="1" r="BD97"/>
  <c i="4" r="F38"/>
  <c i="1" r="BA99"/>
  <c i="4" r="J38"/>
  <c i="1" r="AW99"/>
  <c i="4" r="J34"/>
  <c i="5" r="F40"/>
  <c i="1" r="BC100"/>
  <c i="6" r="F38"/>
  <c i="1" r="BC101"/>
  <c i="2" r="F38"/>
  <c i="1" r="BA97"/>
  <c r="AS95"/>
  <c r="AS94"/>
  <c i="3" r="F38"/>
  <c i="1" r="BA98"/>
  <c i="3" r="J38"/>
  <c i="1" r="AW98"/>
  <c i="4" r="F39"/>
  <c i="1" r="BB99"/>
  <c i="3" r="J34"/>
  <c i="5" r="F38"/>
  <c i="1" r="BA100"/>
  <c i="5" r="F41"/>
  <c i="1" r="BD100"/>
  <c i="6" r="F39"/>
  <c i="1" r="BD101"/>
  <c i="2" r="F39"/>
  <c i="1" r="BB97"/>
  <c i="3" r="F40"/>
  <c i="1" r="BC98"/>
  <c i="2" r="J34"/>
  <c i="4" r="F41"/>
  <c i="1" r="BD99"/>
  <c i="4" r="F40"/>
  <c i="1" r="BC99"/>
  <c i="5" r="J38"/>
  <c i="1" r="AW100"/>
  <c i="6" r="J36"/>
  <c i="1" r="AW101"/>
  <c i="6" r="J32"/>
  <c i="2" r="F40"/>
  <c i="1" r="BC97"/>
  <c i="3" r="F41"/>
  <c i="1" r="BD98"/>
  <c i="3" r="F39"/>
  <c i="1" r="BB98"/>
  <c i="5" r="F39"/>
  <c i="1" r="BB100"/>
  <c i="6" r="F36"/>
  <c i="1" r="BA101"/>
  <c i="6" r="F37"/>
  <c i="1" r="BB101"/>
  <c l="1" r="AG101"/>
  <c i="6" r="J122"/>
  <c r="J99"/>
  <c r="J98"/>
  <c i="1" r="AG99"/>
  <c r="AG98"/>
  <c r="AG97"/>
  <c r="AU96"/>
  <c r="AU95"/>
  <c r="AU94"/>
  <c i="2" r="F37"/>
  <c i="1" r="AZ97"/>
  <c i="4" r="J37"/>
  <c i="1" r="AV99"/>
  <c r="AT99"/>
  <c r="AN99"/>
  <c r="BD96"/>
  <c r="BB96"/>
  <c i="6" r="F35"/>
  <c i="1" r="AZ101"/>
  <c i="2" r="J37"/>
  <c i="1" r="AV97"/>
  <c r="AT97"/>
  <c r="AN97"/>
  <c i="5" r="F37"/>
  <c i="1" r="AZ100"/>
  <c i="5" r="J37"/>
  <c i="1" r="AV100"/>
  <c r="AT100"/>
  <c i="3" r="J37"/>
  <c i="1" r="AV98"/>
  <c r="AT98"/>
  <c r="AN98"/>
  <c i="4" r="F37"/>
  <c i="1" r="AZ99"/>
  <c r="BA96"/>
  <c r="BC96"/>
  <c r="AY96"/>
  <c i="6" r="J35"/>
  <c i="1" r="AV101"/>
  <c r="AT101"/>
  <c r="AN101"/>
  <c i="3" r="F37"/>
  <c i="1" r="AZ98"/>
  <c i="5" r="J34"/>
  <c i="1" r="AG100"/>
  <c r="AG96"/>
  <c r="AG95"/>
  <c l="1" r="AN100"/>
  <c i="6" r="J41"/>
  <c i="5" r="J43"/>
  <c i="4" r="J43"/>
  <c i="3" r="J43"/>
  <c i="2" r="J43"/>
  <c i="1" r="BB95"/>
  <c r="BB94"/>
  <c r="W31"/>
  <c r="BA95"/>
  <c r="AW95"/>
  <c r="BD95"/>
  <c r="BD94"/>
  <c r="W33"/>
  <c r="AW96"/>
  <c r="BC95"/>
  <c r="BC94"/>
  <c r="AY94"/>
  <c r="AZ96"/>
  <c r="AG94"/>
  <c r="AX96"/>
  <c l="1" r="AX95"/>
  <c r="AX94"/>
  <c r="AZ95"/>
  <c r="AZ94"/>
  <c r="W29"/>
  <c r="AV96"/>
  <c r="AT96"/>
  <c r="AN96"/>
  <c r="W32"/>
  <c r="BA94"/>
  <c r="AW94"/>
  <c r="AK30"/>
  <c r="AK26"/>
  <c r="AY95"/>
  <c l="1" r="W30"/>
  <c r="AV95"/>
  <c r="AT95"/>
  <c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<sst xmlns="http://schemas.openxmlformats.org/spreadsheetml/2006/main">
  <si>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</si>
  <si>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</si>
  <si>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</si>
  <si>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</si>
  <si>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</si>
  <si>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{4f470b38-66ee-4e53-9208-1e4de0fe7b72}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</si>
  <si>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</si>
  <si>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</si>
  <si>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</si>
  <si>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</si>
  <si>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</si>
  <si>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</si>
  <si>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</si>
  <si>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</si>
  <si>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</si>
  <si>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</si>
  <si>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</si>
  <si>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 kolejí a výhybek v ŽST Štědrá</t>
  </si>
  <si>
    <t>KSO:</t>
  </si>
  <si>
    <t>CC-CZ:</t>
  </si>
  <si>
    <t>Místo:</t>
  </si>
  <si>
    <t xml:space="preserve"> </t>
  </si>
  <si>
    <t>Datum:</t>
  </si>
  <si>
    <t>7. 10. 2022</t>
  </si>
  <si>
    <t>Zadavatel:</t>
  </si>
  <si>
    <t>IČ:</t>
  </si>
  <si>
    <t>70994234</t>
  </si>
  <si>
    <t>Správa železnic,s.o.;OŘ ÚNL-ST Karlovy Vary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</si>
  <si>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</si>
  <si>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</si>
  <si>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</si>
  <si>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</si>
  <si>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</si>
  <si>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</si>
  <si>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</si>
  <si>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</si>
  <si>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</si>
  <si>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</si>
  <si>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</si>
  <si>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</si>
  <si>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</si>
  <si>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</si>
  <si>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</si>
  <si>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</si>
  <si>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</si>
  <si>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</si>
  <si>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</si>
  <si>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</si>
  <si>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</si>
  <si>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</si>
  <si>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</si>
  <si>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</si>
  <si>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</si>
  <si>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</si>
  <si>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</si>
  <si>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</si>
  <si>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</si>
  <si>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</si>
  <si>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</si>
  <si>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</si>
  <si>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</si>
  <si>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</si>
  <si>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</si>
  <si>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</si>
  <si>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</si>
  <si>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</si>
  <si>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</si>
  <si>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</si>
  <si>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</si>
  <si>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</si>
  <si>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</si>
  <si>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</si>
  <si>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</si>
  <si>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</si>
  <si>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</si>
  <si>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</si>
  <si>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</si>
  <si>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</si>
  <si>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</si>
  <si>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</si>
  <si>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</si>
  <si>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Oprava kolejí a výhybek v ŽST Štědrá</t>
  </si>
  <si>
    <t>STA</t>
  </si>
  <si>
    <t>1</t>
  </si>
  <si>
    <t>{ba0f8cfd-fbd2-4e4a-a5f9-d4b2124b1d24}</t>
  </si>
  <si>
    <t>2</t>
  </si>
  <si>
    <t>A.1</t>
  </si>
  <si>
    <t>TSO výhybek č.1, 2, 3, 5 a SK1, SK2, SK3 a SK4</t>
  </si>
  <si>
    <t>Soupis</t>
  </si>
  <si>
    <t>{f92717ef-eed2-4360-a60a-6d3f6c6c01ff}</t>
  </si>
  <si>
    <t>/</t>
  </si>
  <si>
    <t>A.1.1</t>
  </si>
  <si>
    <t>Práce na ŽSV</t>
  </si>
  <si>
    <t>3</t>
  </si>
  <si>
    <t>{36179c51-10a6-410e-b46f-ca23af6fc802}</t>
  </si>
  <si>
    <t>A.1.2</t>
  </si>
  <si>
    <t>Materiál zajištěný objednatelem - NEOCEŇOVAT</t>
  </si>
  <si>
    <t>{414eaf8c-3a6b-4edf-97ca-b90fe106780d}</t>
  </si>
  <si>
    <t>A.1.3</t>
  </si>
  <si>
    <t>Přeprava</t>
  </si>
  <si>
    <t>{ad7c89d5-096d-406a-b13c-689c27c21a2f}</t>
  </si>
  <si>
    <t>A.1.4</t>
  </si>
  <si>
    <t>Přejezd</t>
  </si>
  <si>
    <t>{f97bc2f7-37bc-4f8f-90a2-1eeda49cd7ad}</t>
  </si>
  <si>
    <t>A.2</t>
  </si>
  <si>
    <t xml:space="preserve">VON </t>
  </si>
  <si>
    <t>{71584d03-9666-4e8c-9665-ee12bb68d27f}</t>
  </si>
  <si>
    <t>KRYCÍ LIST SOUPISU PRACÍ</t>
  </si>
  <si>
    <t>Objekt:</t>
  </si>
  <si>
    <t>02/2022 - Oprava kolejí a výhybek v ŽST Štědrá</t>
  </si>
  <si>
    <t>Soupis:</t>
  </si>
  <si>
    <t>A.1 - TSO výhybek č.1, 2, 3, 5 a SK1, SK2, SK3 a SK4</t>
  </si>
  <si>
    <t>Úroveň 3:</t>
  </si>
  <si>
    <t>A.1.1 - Práce na ŽSV</t>
  </si>
  <si>
    <t>ŽST Štědrá</t>
  </si>
  <si>
    <t>Správa železnic,s.o.;OŘ ÚNL-ST K.Vary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</si>
  <si>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</si>
  <si>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</si>
  <si>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</si>
  <si>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</si>
  <si>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</si>
  <si>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</si>
  <si>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</si>
  <si>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</si>
  <si>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</si>
  <si>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</si>
  <si>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</si>
  <si>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</si>
  <si>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</si>
  <si>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</si>
  <si>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</si>
  <si>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</si>
  <si>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</si>
  <si>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</si>
  <si>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</si>
  <si>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</si>
  <si>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</si>
  <si>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</si>
  <si>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</si>
  <si>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5906140035</t>
  </si>
  <si>
    <t xml:space="preserve">Demontáž kolejového roštu koleje v ose koleje pražce dřevěné tvar  S49, T, 49E1</t>
  </si>
  <si>
    <t>km</t>
  </si>
  <si>
    <t>Sborník UOŽI 01 2022</t>
  </si>
  <si>
    <t>4</t>
  </si>
  <si>
    <t>890618719</t>
  </si>
  <si>
    <t>PSC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</si>
  <si>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</si>
  <si>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</t>
  </si>
  <si>
    <t xml:space="preserve">Poznámka k položce:_x000d_
km 58,830 - 58,955  125,0 m_x000d_
1SK _x000d_
km 59,009 - 59,034    25,0 m_x000d_
odečet výhybek- stav.délky_x000d_
V č.1 - 26,554_x000d_
V č.2 - 26,554_x000d_
V č.3 - 26,554_x000d_
V č.5 - 27,054</t>
  </si>
  <si>
    <t>VV</t>
  </si>
  <si>
    <t>(125+25-(3*26,554+27,054))/1000</t>
  </si>
  <si>
    <t>5906140045</t>
  </si>
  <si>
    <t>Demontáž kolejového roštu koleje v ose koleje pražce dřevěné tvar A</t>
  </si>
  <si>
    <t>763740437</t>
  </si>
  <si>
    <t xml:space="preserve">Poznámka k položce:_x000d_
2SK _x000d_
km 58,982 - 58,997     15,0 m_x000d_
km 59,024 - 59,236   212,0 m_x000d_
km 59,263 - 59,413   150,0 m_x000d_
3SK  _x000d_
km 59,009 - 59,368   359,0 m</t>
  </si>
  <si>
    <t>(15+212+150+359)/1000</t>
  </si>
  <si>
    <t>5906140155</t>
  </si>
  <si>
    <t>Demontáž kolejového roštu koleje v ose koleje pražce betonové tvar S49, T, 49E1</t>
  </si>
  <si>
    <t>1813107269</t>
  </si>
  <si>
    <t xml:space="preserve">Poznámka k položce:_x000d_
1 SK _x000d_
km 59,034 - 59,336   302,0 m _x000d_
4 SK _x000d_
km 59,100 - 59,236   136,0 m</t>
  </si>
  <si>
    <t>(302+136)/1000</t>
  </si>
  <si>
    <t>5911655210</t>
  </si>
  <si>
    <t>Demontáž jednoduché výhybky na úložišti ocelové pražce válcované soustavy T</t>
  </si>
  <si>
    <t>m</t>
  </si>
  <si>
    <t>505724595</t>
  </si>
  <si>
    <t>Poznámka k položce:_x000d_
Vč.1,2,3_x000d_
3x45,2_x000d_
Rozvinutá délka výhybky=m</t>
  </si>
  <si>
    <t>3*45,2</t>
  </si>
  <si>
    <t>5</t>
  </si>
  <si>
    <t>5911655220</t>
  </si>
  <si>
    <t>Demontáž jednoduché výhybky na úložišti ocelové pražce válcované soustavy A</t>
  </si>
  <si>
    <t>677741246</t>
  </si>
  <si>
    <t>Poznámka k položce:_x000d_
Vč.5_x000d_
Rozvinutá délka výhybky=m</t>
  </si>
  <si>
    <t>6</t>
  </si>
  <si>
    <t>5913165020</t>
  </si>
  <si>
    <t>Demontáž polymerové přejezdové konstrukce část vnitřní</t>
  </si>
  <si>
    <t>-1876544163</t>
  </si>
  <si>
    <t>Poznámka k položce:_x000d_
K č.1,2,4</t>
  </si>
  <si>
    <t>3*1</t>
  </si>
  <si>
    <t>7</t>
  </si>
  <si>
    <t>5914120070</t>
  </si>
  <si>
    <t>Demontáž nástupiště úrovňového Sudop K (KD,KS) 150</t>
  </si>
  <si>
    <t>-537272168</t>
  </si>
  <si>
    <t>2*51</t>
  </si>
  <si>
    <t>8</t>
  </si>
  <si>
    <t>5905055010</t>
  </si>
  <si>
    <t>Odstranění stávajícího kolejového lože odtěžením v koleji</t>
  </si>
  <si>
    <t>m3</t>
  </si>
  <si>
    <t>1317950790</t>
  </si>
  <si>
    <t xml:space="preserve">Poznámka k položce:_x000d_
K č.1  506-12-26,554-26,554_x000d_
K č.2  361 - 27,054_x000d_
K č.3  308_x000d_
K č.4  123 _x000d_
odečet pražců - 187,116m3</t>
  </si>
  <si>
    <t>(506-12-26,554-26,554)*1,48</t>
  </si>
  <si>
    <t>(361-27,054)*1,48</t>
  </si>
  <si>
    <t>308*1,48</t>
  </si>
  <si>
    <t>123*1,48</t>
  </si>
  <si>
    <t>-187,116 +0,015</t>
  </si>
  <si>
    <t>13*1,48</t>
  </si>
  <si>
    <t>Součet</t>
  </si>
  <si>
    <t>9</t>
  </si>
  <si>
    <t>5905055020</t>
  </si>
  <si>
    <t>Odstranění stávajícího kolejového lože odtěžením ve výhybce</t>
  </si>
  <si>
    <t>496434382</t>
  </si>
  <si>
    <t>Poznámka k položce:_x000d_
V č.1 ,2,3,4,5</t>
  </si>
  <si>
    <t>-(3*6,131)</t>
  </si>
  <si>
    <t>-(2*5,471)</t>
  </si>
  <si>
    <t>(45,2+45,2+45,2+45,7)*1,48</t>
  </si>
  <si>
    <t>10</t>
  </si>
  <si>
    <t>9909000700</t>
  </si>
  <si>
    <t>Poplatek za recyklaci kameniva</t>
  </si>
  <si>
    <t>t</t>
  </si>
  <si>
    <t>512</t>
  </si>
  <si>
    <t>-260418617</t>
  </si>
  <si>
    <t>(1616,764+306,625)*1,7</t>
  </si>
  <si>
    <t>11</t>
  </si>
  <si>
    <t>9909000100</t>
  </si>
  <si>
    <t>Poplatek za uložení suti nebo hmot na oficiální skládku</t>
  </si>
  <si>
    <t>400367370</t>
  </si>
  <si>
    <t>Poznámka k položce:_x000d_
Doplněno o výkopy z trativodů</t>
  </si>
  <si>
    <t>(3269,761*0,7)+(344,4*1,8)</t>
  </si>
  <si>
    <t>12</t>
  </si>
  <si>
    <t>9909000400</t>
  </si>
  <si>
    <t>Poplatek za likvidaci plastových součástí</t>
  </si>
  <si>
    <t>301433479</t>
  </si>
  <si>
    <t>13</t>
  </si>
  <si>
    <t>5915010020</t>
  </si>
  <si>
    <t>Těžení zeminy nebo horniny železničního spodku v hornině třídy těžitelnosti I skupiny 2</t>
  </si>
  <si>
    <t>-990277379</t>
  </si>
  <si>
    <t xml:space="preserve">Poznámka k položce:_x000d_
Trativod mezi 1-3, 1-2  kolejí v délce 2x200m +20m napojení</t>
  </si>
  <si>
    <t>420*0,82</t>
  </si>
  <si>
    <t>14</t>
  </si>
  <si>
    <t>5911671050</t>
  </si>
  <si>
    <t>Příplatek za demontáž v ose koleje výhybky jednoduché pražce dřevěné soustavy T</t>
  </si>
  <si>
    <t>-1696378424</t>
  </si>
  <si>
    <t>Poznámka k položce:_x000d_
Rozvinutá délka výhybky=m</t>
  </si>
  <si>
    <t>5911671060</t>
  </si>
  <si>
    <t>Příplatek za demontáž v ose koleje výhybky jednoduché pražce dřevěné soustavy A</t>
  </si>
  <si>
    <t>1318212379</t>
  </si>
  <si>
    <t>16</t>
  </si>
  <si>
    <t>5905060010</t>
  </si>
  <si>
    <t>Zřízení nového kolejového lože v koleji</t>
  </si>
  <si>
    <t>542787193</t>
  </si>
  <si>
    <t>1616,779*0,7</t>
  </si>
  <si>
    <t>17</t>
  </si>
  <si>
    <t>5905060020</t>
  </si>
  <si>
    <t>Zřízení nového kolejového lože ve výhybce</t>
  </si>
  <si>
    <t>2024431910</t>
  </si>
  <si>
    <t>18</t>
  </si>
  <si>
    <t>5905105030</t>
  </si>
  <si>
    <t>Doplnění KL kamenivem souvisle strojně v koleji</t>
  </si>
  <si>
    <t>686077018</t>
  </si>
  <si>
    <t>1616,779*0,3</t>
  </si>
  <si>
    <t>20</t>
  </si>
  <si>
    <t>5906130345</t>
  </si>
  <si>
    <t>Montáž kolejového roštu v ose koleje pražce betonové vystrojené tvar S49, 49E1</t>
  </si>
  <si>
    <t>-877102730</t>
  </si>
  <si>
    <t>Poznámka k souboru cen:_x000d_
1. V cenách jsou započteny náklady na manipulaci a montáž KR, u pražců dřevěných nevystrojených i na vrtání pražců. 2. V cenách nejsou obsaženy náklady na dodávku materiálu.</t>
  </si>
  <si>
    <t xml:space="preserve">Poznámka k položce:_x000d_
pražce v oblouku R190, kotva na každém pražci_x000d_
K č.1_x000d_
km 58,830 - 58,919     89,0 m _x000d_
km 58,931 - 58,951     20,0 m  _x000d_
km 58,951 - 58,955       4,0 m  _x000d_
km 58,988 - 59,008     20,0 m _x000d_
km 59,041 – 59,051     10,0 m _x000d_
km 59,051 – 59,336   285,0 m  _x000d_
_x000d_
K č.2_x000d_
km 59,031 - 59,040       9,0 m _x000d_
km 59,040 - 59,223   183,0 m _x000d_
km 59,223 - 59,233     10,0 m _x000d_
km 59,263 – 59,270      7,0 m _x000d_
km 59,270 – 59,392   122,0 m _x000d_
_x000d_
 K č.3 _x000d_
km 59,051 - 59,359   308,0 m_x000d_
_x000d_
K č.4_x000d_
km 59,100 - 59,223   123,0 m</t>
  </si>
  <si>
    <t>(89+20+4+20+10+285)/1000</t>
  </si>
  <si>
    <t>(9+183+10+7+122)/1000</t>
  </si>
  <si>
    <t>308/1000</t>
  </si>
  <si>
    <t>123/1000</t>
  </si>
  <si>
    <t>5911641040</t>
  </si>
  <si>
    <t>Montáž jednoduché výhybky v ose koleje dřevěné pražce soustavy S49</t>
  </si>
  <si>
    <t>-682929118</t>
  </si>
  <si>
    <t>Poznámka k položce:_x000d_
V č.1,2.3.5_x000d_
Rozvinutá délka výhybky 49,85 (4 ks)</t>
  </si>
  <si>
    <t>4*49,85</t>
  </si>
  <si>
    <t>22</t>
  </si>
  <si>
    <t>5914055010</t>
  </si>
  <si>
    <t>Zřízení krytých odvodňovacích zařízení potrubí trativodu</t>
  </si>
  <si>
    <t>738533093</t>
  </si>
  <si>
    <t>Poznámka k položce:_x000d_
59,070 - 59,250 km; 1. a 3.kolej_x000d_
59,030 - 59,250 km; 1. a 2.kolej_x000d_
10 m - příčný v km 59,180 km</t>
  </si>
  <si>
    <t>23</t>
  </si>
  <si>
    <t>5914055020</t>
  </si>
  <si>
    <t>Zřízení krytých odvodňovacích zařízení šachty trativodu</t>
  </si>
  <si>
    <t>252363480</t>
  </si>
  <si>
    <t>24</t>
  </si>
  <si>
    <t>M</t>
  </si>
  <si>
    <t>5955101005</t>
  </si>
  <si>
    <t>Kamenivo drcené štěrk frakce 31,5/63 třídy min. BII</t>
  </si>
  <si>
    <t>-1982825801</t>
  </si>
  <si>
    <t>(1131,745+306,625+344,4)*1,7</t>
  </si>
  <si>
    <t>25</t>
  </si>
  <si>
    <t>5914130070</t>
  </si>
  <si>
    <t>Montáž nástupiště úrovňového Sudop K (KD,KS) 150</t>
  </si>
  <si>
    <t>-616650452</t>
  </si>
  <si>
    <t>26</t>
  </si>
  <si>
    <t>5910021020</t>
  </si>
  <si>
    <t>Svařování kolejnic termitem zkrácený předehřev standardní spára svar sériový tv. S49</t>
  </si>
  <si>
    <t>svar</t>
  </si>
  <si>
    <t>-1391464945</t>
  </si>
  <si>
    <t>4*14</t>
  </si>
  <si>
    <t>100</t>
  </si>
  <si>
    <t>27</t>
  </si>
  <si>
    <t>5910136010</t>
  </si>
  <si>
    <t>Montáž pražcové kotvy v koleji</t>
  </si>
  <si>
    <t>kus</t>
  </si>
  <si>
    <t>-1471644947</t>
  </si>
  <si>
    <t>28</t>
  </si>
  <si>
    <t>5910050010</t>
  </si>
  <si>
    <t>Umožnění volné dilatace dílů výhybek demontáž upevňovadel výhybka I. generace</t>
  </si>
  <si>
    <t>-1141261761</t>
  </si>
  <si>
    <t>(3*45,2)+45,7</t>
  </si>
  <si>
    <t>29</t>
  </si>
  <si>
    <t>5910050110</t>
  </si>
  <si>
    <t>Umožnění volné dilatace dílů výhybek montáž upevňovadel výhybka I. generace</t>
  </si>
  <si>
    <t>735349212</t>
  </si>
  <si>
    <t>30</t>
  </si>
  <si>
    <t>5910040220</t>
  </si>
  <si>
    <t>Umožnění volné dilatace kolejnice bez demontáže nebo montáže upevňovadel s osazením a odstraněním kluzných podložek rozdělení pražců "d"</t>
  </si>
  <si>
    <t>836064663</t>
  </si>
  <si>
    <t>Poznámka k položce:_x000d_
Metr kolejnice=m</t>
  </si>
  <si>
    <t>105*2</t>
  </si>
  <si>
    <t>31</t>
  </si>
  <si>
    <t>5910040210</t>
  </si>
  <si>
    <t>Umožnění volné dilatace kolejnice bez demontáže nebo montáže upevňovadel s osazením a odstraněním kluzných podložek rozdělení pražců "c"</t>
  </si>
  <si>
    <t>1158937017</t>
  </si>
  <si>
    <t>(1232+100)*2</t>
  </si>
  <si>
    <t>32</t>
  </si>
  <si>
    <t>5905023010</t>
  </si>
  <si>
    <t>Úprava povrchu stezky rozprostřením štěrkodrtě do 3 cm</t>
  </si>
  <si>
    <t>m2</t>
  </si>
  <si>
    <t>-772603912</t>
  </si>
  <si>
    <t>33</t>
  </si>
  <si>
    <t>5905025110</t>
  </si>
  <si>
    <t>Doplnění stezky štěrkodrtí souvislé</t>
  </si>
  <si>
    <t>4095856</t>
  </si>
  <si>
    <t>300*0,03</t>
  </si>
  <si>
    <t>34</t>
  </si>
  <si>
    <t>5955101025</t>
  </si>
  <si>
    <t>Kamenivo drcené drť frakce 4/8</t>
  </si>
  <si>
    <t>-956733537</t>
  </si>
  <si>
    <t>9*1,7</t>
  </si>
  <si>
    <t>35</t>
  </si>
  <si>
    <t>5909041010</t>
  </si>
  <si>
    <t>Úprava GPK výhybky směrové a výškové uspořádání pražce dřevěné nebo ocelové</t>
  </si>
  <si>
    <t>700409547</t>
  </si>
  <si>
    <t xml:space="preserve">Poznámka k položce:_x000d_
Rozvinutá délka výhybky_x000d_
V č.1,2,3 - 150 m_x000d_
V č.5            44 m_x000d_
V č.6,7         97 m_x000d_
výběhy       150 m</t>
  </si>
  <si>
    <t>441</t>
  </si>
  <si>
    <t>36</t>
  </si>
  <si>
    <t>5909040010</t>
  </si>
  <si>
    <t>Následná úprava GPK výhybky směrové a výškové uspořádání pražce dřevěné nebo ocelové</t>
  </si>
  <si>
    <t>-1613456380</t>
  </si>
  <si>
    <t>37</t>
  </si>
  <si>
    <t>5909031020</t>
  </si>
  <si>
    <t>Úprava GPK koleje směrové a výškové uspořádání pražce betonové</t>
  </si>
  <si>
    <t>2028512453</t>
  </si>
  <si>
    <t xml:space="preserve">Poznámka k položce:_x000d_
Kilometr koleje=km_x000d_
_x000d_
K č.1  58,730 - 59,336   - 66 m výh. č.1,3 - 540 m_x000d_
K č.2  59,031 - 59,392   - 30 m výh.č.5     -  331 m_x000d_
K č.3  59,051 - 59,359                                   308 m_x000d_
K č.4  59,100 - 59,223                                   123 m</t>
  </si>
  <si>
    <t>1,302</t>
  </si>
  <si>
    <t>38</t>
  </si>
  <si>
    <t>5909030020</t>
  </si>
  <si>
    <t>Následná úprava GPK koleje směrové a výškové uspořádání pražce betonové</t>
  </si>
  <si>
    <t>-1881874244</t>
  </si>
  <si>
    <t>Poznámka k položce:_x000d_
Kilometr koleje=km</t>
  </si>
  <si>
    <t>39</t>
  </si>
  <si>
    <t>5964161015</t>
  </si>
  <si>
    <t>Beton lehce zhutnitelný C 20/25;XC2 vyhovuje i XC1 F5 2 365 2 862</t>
  </si>
  <si>
    <t>1603918896</t>
  </si>
  <si>
    <t>Poznámka k položce:_x000d_
Nástupiště</t>
  </si>
  <si>
    <t>40</t>
  </si>
  <si>
    <t>5906130135</t>
  </si>
  <si>
    <t>Montáž kolejového roštu v ose koleje pražce dřevěné vystrojené tvar S49, 49E1</t>
  </si>
  <si>
    <t>673762714</t>
  </si>
  <si>
    <t xml:space="preserve">Poznámka k položce:_x000d_
K č.1 _x000d_
58,919 - 58,931     -  12 m (přejezd)_x000d_
58,951 - 58,955           4 m_x000d_
58,988 - 59,008          20 m (spojka 1-3)_x000d_
59,041 - 59,051          10 m_x000d_
_x000d_
K č.2_x000d_
58,988 - 59,000       12 m_x000d_
59,031 - 59,040        9 m_x000d_
59,233 - 59,233        10 m _x000d_
59,392 - 59,396        40 m_x000d_
_x000d_
K č.3 _x000d_
59,041 - 59,051         10 m_x000d_
_x000d_
K č.4_x000d_
_x000d_
59,223 - 59,233           10 m</t>
  </si>
  <si>
    <t>(12+4+20+10+12+9+10+40+10+10)/1000</t>
  </si>
  <si>
    <t>41</t>
  </si>
  <si>
    <t>5906080015</t>
  </si>
  <si>
    <t>Vystrojení pražce dřevěného s podkladnicovým upevněním čtyři vrtule</t>
  </si>
  <si>
    <t>úl.pl.</t>
  </si>
  <si>
    <t>2113773359</t>
  </si>
  <si>
    <t>42</t>
  </si>
  <si>
    <t>5907015016</t>
  </si>
  <si>
    <t>Ojedinělá výměna kolejnic stávající upevnění tvar S49, T, 49E1</t>
  </si>
  <si>
    <t>428635129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</si>
  <si>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</si>
  <si>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Poznámka k položce:_x000d_
Výměna střed.kolejnic ve výhybkách č.1,2,3 a5_x000d_
</t>
  </si>
  <si>
    <t>4*13*4</t>
  </si>
  <si>
    <t>43</t>
  </si>
  <si>
    <t>5964133005</t>
  </si>
  <si>
    <t>Geotextilie separační</t>
  </si>
  <si>
    <t>379962842</t>
  </si>
  <si>
    <t>Poznámka k položce:_x000d_
4300 m2 - trativod,1.,2. a3. kolej</t>
  </si>
  <si>
    <t>44</t>
  </si>
  <si>
    <t>5964103010</t>
  </si>
  <si>
    <t>Drenážní plastové díly trubka celoperforovaná DN 200 mm</t>
  </si>
  <si>
    <t>-1521657697</t>
  </si>
  <si>
    <t>45</t>
  </si>
  <si>
    <t>5964103120</t>
  </si>
  <si>
    <t xml:space="preserve">Drenážní plastové díly šachta průchozí DN 400/250  1 vtok/1 odtok DN 250 mm</t>
  </si>
  <si>
    <t>-571966166</t>
  </si>
  <si>
    <t>46</t>
  </si>
  <si>
    <t>5964103125</t>
  </si>
  <si>
    <t xml:space="preserve">Drenážní plastové díly šachta odbočná DN 400/250  2 vtoky/1 odtok DN 250 mm</t>
  </si>
  <si>
    <t>2133513084</t>
  </si>
  <si>
    <t>47</t>
  </si>
  <si>
    <t>5964103135</t>
  </si>
  <si>
    <t>Drenážní plastové díly krytka šachty plastová D 400</t>
  </si>
  <si>
    <t>908423115</t>
  </si>
  <si>
    <t>48</t>
  </si>
  <si>
    <t>5964103130</t>
  </si>
  <si>
    <t>Drenážní plastové díly prodlužovací nástavec šachty D 400, délka 3 m</t>
  </si>
  <si>
    <t>-735430062</t>
  </si>
  <si>
    <t>49</t>
  </si>
  <si>
    <t>5913170020</t>
  </si>
  <si>
    <t>Montáž polymerové přejezdové konstrukce část vnitřní</t>
  </si>
  <si>
    <t>-494731504</t>
  </si>
  <si>
    <t>Poznámka k souboru cen:_x000d_
1. V cenách jsou započteny náklady na montáž a manipulaci. 2. V cenách nejsou obsaženy náklady na dodávku materiálu.</t>
  </si>
  <si>
    <t>A.1.2 - Materiál zajištěný objednatelem - NEOCEŇOVAT</t>
  </si>
  <si>
    <t>5956101005</t>
  </si>
  <si>
    <t>Pražec dřevěný příčný nevystrojený dub 2600x260x150 mm</t>
  </si>
  <si>
    <t>735612457</t>
  </si>
  <si>
    <t xml:space="preserve">Poznámka k položce:_x000d_
K č.1_x000d_
58,919 - 58,931 -přejezd        21 ks_x000d_
58,951 - 58,955  (ZV 1)_x000d_
58,988 - 59,008  (spojka 1-3)_x000d_
59,045 - 59,051  (Kv č.3)         46 ks_x000d_
_x000d_
K č.2_x000d_
spojka 1-2                                 20 ks_x000d_
59,031 - 59,040 _x000d_
59,223 - 59,233 (KV 5)_x000d_
59,263 - 59,270 (ZV 5)_x000d_
59,392 - 59,397 (u Vk 2)          47 ks_x000d_
_x000d_
K č.3_x000d_
KV 3                                           13 ks_x000d_
spojka 2-4                                    3 ks_x000d_
_x000d_
K č.4 - KV č.5                                7 ks</t>
  </si>
  <si>
    <t>5956122020</t>
  </si>
  <si>
    <t>Pražec dřevěný výhybkový dub skupina 4 2600x260x150</t>
  </si>
  <si>
    <t>-1687973666</t>
  </si>
  <si>
    <t>5956122025</t>
  </si>
  <si>
    <t>Pražec dřevěný výhybkový dub skupina 4 2700x260x150</t>
  </si>
  <si>
    <t>-1480654851</t>
  </si>
  <si>
    <t>5956122030</t>
  </si>
  <si>
    <t>Pražec dřevěný výhybkový dub skupina 4 2800x260x150</t>
  </si>
  <si>
    <t>-1857727941</t>
  </si>
  <si>
    <t>5956122035</t>
  </si>
  <si>
    <t>Pražec dřevěný výhybkový dub skupina 4 2900x260x150</t>
  </si>
  <si>
    <t>-1543004601</t>
  </si>
  <si>
    <t>5956122040</t>
  </si>
  <si>
    <t>Pražec dřevěný výhybkový dub skupina 4 3000x260x150</t>
  </si>
  <si>
    <t>-1950915760</t>
  </si>
  <si>
    <t>5956122045</t>
  </si>
  <si>
    <t>Pražec dřevěný výhybkový dub skupina 4 3100x260x150</t>
  </si>
  <si>
    <t>-922182177</t>
  </si>
  <si>
    <t>5956122050</t>
  </si>
  <si>
    <t>Pražec dřevěný výhybkový dub skupina 4 3200x260x150</t>
  </si>
  <si>
    <t>775076975</t>
  </si>
  <si>
    <t>5956122055</t>
  </si>
  <si>
    <t>Pražec dřevěný výhybkový dub skupina 4 3300x260x150</t>
  </si>
  <si>
    <t>-1372833087</t>
  </si>
  <si>
    <t>5956122060</t>
  </si>
  <si>
    <t>Pražec dřevěný výhybkový dub skupina 4 3400x260x150</t>
  </si>
  <si>
    <t>304928444</t>
  </si>
  <si>
    <t>5956122065</t>
  </si>
  <si>
    <t>Pražec dřevěný výhybkový dub skupina 4 3500x260x150</t>
  </si>
  <si>
    <t>704833381</t>
  </si>
  <si>
    <t>5956122070</t>
  </si>
  <si>
    <t>Pražec dřevěný výhybkový dub skupina 4 3600x260x150</t>
  </si>
  <si>
    <t>-981612808</t>
  </si>
  <si>
    <t>5956122075</t>
  </si>
  <si>
    <t>Pražec dřevěný výhybkový dub skupina 4 3700x260x150</t>
  </si>
  <si>
    <t>1416533903</t>
  </si>
  <si>
    <t>5956122080</t>
  </si>
  <si>
    <t>Pražec dřevěný výhybkový dub skupina 4 3800x260x150</t>
  </si>
  <si>
    <t>1110531614</t>
  </si>
  <si>
    <t>5956122085</t>
  </si>
  <si>
    <t>Pražec dřevěný výhybkový dub skupina 4 3900x260x150</t>
  </si>
  <si>
    <t>-1207136211</t>
  </si>
  <si>
    <t>5956122090</t>
  </si>
  <si>
    <t>Pražec dřevěný výhybkový dub skupina 4 4000x260x150</t>
  </si>
  <si>
    <t>-1925912161</t>
  </si>
  <si>
    <t>5956122095</t>
  </si>
  <si>
    <t>Pražec dřevěný výhybkový dub skupina 4 4100x260x150</t>
  </si>
  <si>
    <t>-554627669</t>
  </si>
  <si>
    <t>5956122100</t>
  </si>
  <si>
    <t>Pražec dřevěný výhybkový dub skupina 4 4200x260x150</t>
  </si>
  <si>
    <t>-1427781763</t>
  </si>
  <si>
    <t>19</t>
  </si>
  <si>
    <t>5956122105</t>
  </si>
  <si>
    <t>Pražec dřevěný výhybkový dub skupina 4 4300x260x150</t>
  </si>
  <si>
    <t>319075529</t>
  </si>
  <si>
    <t>5956122110</t>
  </si>
  <si>
    <t>Pražec dřevěný výhybkový dub skupina 4 4400x260x150</t>
  </si>
  <si>
    <t>1793411496</t>
  </si>
  <si>
    <t>5956122115</t>
  </si>
  <si>
    <t>Pražec dřevěný výhybkový dub skupina 4 4500x260x150</t>
  </si>
  <si>
    <t>-1740761389</t>
  </si>
  <si>
    <t>5956122120</t>
  </si>
  <si>
    <t>Pražec dřevěný výhybkový dub skupina 4 4600x260x150</t>
  </si>
  <si>
    <t>946129392</t>
  </si>
  <si>
    <t>5956213035</t>
  </si>
  <si>
    <t xml:space="preserve">Pražec betonový příčný vystrojený  užitý SB5</t>
  </si>
  <si>
    <t>1885530966</t>
  </si>
  <si>
    <t xml:space="preserve">Poznámka k položce:_x000d_
K č.1_x000d_
58,830 - 59,919 _x000d_
58,843 - 58,951 rozdělení "d" 158 ks (přejezd 58,919 - 58,931 dřevo)_x000d_
59,051 - 59,336 rozdělení "c"  433 ks_x000d_
_x000d_
K č.2_x000d_
59,040 - 59,223  rozdělení "c"  463 ks_x000d_
59,270 - 59,392 _x000d_
 K č.3 _x000d_
59,051 - 59,359   rozdělení "c"  468 ks_x000d_
_x000d_
K č.4_x000d_
59,100 - 59,223  rozdělení "c"  187 ks</t>
  </si>
  <si>
    <t>5960101015</t>
  </si>
  <si>
    <t>Pražcové kotvy TDHB pro pražec betonový SB 5</t>
  </si>
  <si>
    <t>1402407243</t>
  </si>
  <si>
    <t>5961214020</t>
  </si>
  <si>
    <t>Výhybka jednoduchá užitá kompletní ocelové součásti JS49 1:9-300 pravá</t>
  </si>
  <si>
    <t>Sborník UOŽI 01 2021</t>
  </si>
  <si>
    <t>-1692536869</t>
  </si>
  <si>
    <t>5961214025</t>
  </si>
  <si>
    <t>Výhybka jednoduchá užitá kompletní ocelové součásti JS49 1:9-300 levá</t>
  </si>
  <si>
    <t>-1109135257</t>
  </si>
  <si>
    <t>5958131050</t>
  </si>
  <si>
    <t>Součásti upevňovací s antikorozní úpravou vrtule R1(145)</t>
  </si>
  <si>
    <t>351251833</t>
  </si>
  <si>
    <t>5958134075</t>
  </si>
  <si>
    <t>Součásti upevňovací vrtule R1(145)</t>
  </si>
  <si>
    <t>-1903078165</t>
  </si>
  <si>
    <t>5958134080</t>
  </si>
  <si>
    <t>Součásti upevňovací vrtule R2 (160)</t>
  </si>
  <si>
    <t>2138282245</t>
  </si>
  <si>
    <t>5958128010</t>
  </si>
  <si>
    <t>Komplety ŽS 4 (šroub RS 1, matice M 24, podložka Fe6, svěrka ŽS4)</t>
  </si>
  <si>
    <t>-576592426</t>
  </si>
  <si>
    <t>5958158070</t>
  </si>
  <si>
    <t>Podložka polyetylenová pod podkladnici 380/160/2 (S4, R4)</t>
  </si>
  <si>
    <t>1060020755</t>
  </si>
  <si>
    <t>5958134040</t>
  </si>
  <si>
    <t>Součásti upevňovací kroužek pružný dvojitý Fe 6</t>
  </si>
  <si>
    <t>609449588</t>
  </si>
  <si>
    <t>5958131070</t>
  </si>
  <si>
    <t>Součásti upevňovací s antikorozní úpravou kroužek pružný dvojitý Fe 6</t>
  </si>
  <si>
    <t>348954156</t>
  </si>
  <si>
    <t>5958158005</t>
  </si>
  <si>
    <t xml:space="preserve">Podložka pryžová pod patu kolejnice S49  183/126/6</t>
  </si>
  <si>
    <t>776230491</t>
  </si>
  <si>
    <t>5958125010</t>
  </si>
  <si>
    <t>Komplety s antikorozní úpravou ŽS 4 (svěrka ŽS4, šroub RS 1, matice M24, podložka Fe6)</t>
  </si>
  <si>
    <t>-2061063686</t>
  </si>
  <si>
    <t>5958134140</t>
  </si>
  <si>
    <t>Součásti upevňovací vložka M</t>
  </si>
  <si>
    <t>1981414570</t>
  </si>
  <si>
    <t>5958173000</t>
  </si>
  <si>
    <t>Polyetylenové pásy v kotoučích</t>
  </si>
  <si>
    <t>322655330</t>
  </si>
  <si>
    <t>5956131005</t>
  </si>
  <si>
    <t>Vystrojení pražce dřevěného protištěpná destička pro pražec (105x210)</t>
  </si>
  <si>
    <t>-2086955032</t>
  </si>
  <si>
    <t>5957201010</t>
  </si>
  <si>
    <t>Kolejnice užité tv. S49</t>
  </si>
  <si>
    <t>873181588</t>
  </si>
  <si>
    <t xml:space="preserve">Poznámka k položce:_x000d_
K č.1  58,730 - 59,336   - 66 m výh. č.1,3 - 540 m_x000d_
_x000d_
K č.2  _x000d_
58,988 - 59,000                                              12 m_x000d_
59,031 - 59,392   - 30 m výh.č.5     -            331 m_x000d_
K č.3  59,041 - 59,359                                   318 m_x000d_
K č.4  59,100 - 59,233                                   133 m</t>
  </si>
  <si>
    <t>5958231045</t>
  </si>
  <si>
    <t>Svěrka užitá T5</t>
  </si>
  <si>
    <t>1788418895</t>
  </si>
  <si>
    <t>5958237000</t>
  </si>
  <si>
    <t>Šroub svěrkový užitý T5</t>
  </si>
  <si>
    <t>-705990761</t>
  </si>
  <si>
    <t>5958231050</t>
  </si>
  <si>
    <t>Svěrka užitá T6</t>
  </si>
  <si>
    <t>-714757400</t>
  </si>
  <si>
    <t>5958219000</t>
  </si>
  <si>
    <t>Matice užitá M24</t>
  </si>
  <si>
    <t>1332704825</t>
  </si>
  <si>
    <t>A.1.3 - Přeprava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</si>
  <si>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</si>
  <si>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</si>
  <si>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-1361393150</t>
  </si>
  <si>
    <t>Poznámka k položce:_x000d_
skládka- 2874,313 t + 0,500 t + 35,232 t_x000d_
recyklát - 3266,761 t _x000d_
Měrnou jednotkou je t přepravovaného materiálu.</t>
  </si>
  <si>
    <t>2874,313+0,500+3266,761+35,232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</si>
  <si>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</si>
  <si>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</si>
  <si>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253409729</t>
  </si>
  <si>
    <t>Poznámka k položce:_x000d_
kamenivo - 15,3+3030,709_x000d_
beton - 9,716_x000d_
asfaltový beton - 3*11,750=35,25_x000d_
Měrnou jednotkou je t přepravovaného materiálu.</t>
  </si>
  <si>
    <t>15,3+3030,709+9,716+35,25</t>
  </si>
  <si>
    <t>9902300700</t>
  </si>
  <si>
    <t>Doprava jednosměrná (např. nakupovaného materiálu) mechanizací o nosnosti přes 3,5 t sypanin (kameniva, písku, suti, dlažebních kostek, atd.) do 100 km</t>
  </si>
  <si>
    <t>1178574422</t>
  </si>
  <si>
    <t>Poznámka k položce:_x000d_
Podkladnice žebrová tv. S4 dvojitá_x000d_
_x000d_
Měrnou jednotkou je t přepravovaného materiálu.</t>
  </si>
  <si>
    <t>9903200200</t>
  </si>
  <si>
    <t>Přeprava mechanizace na místo prováděných prací o hmotnosti přes 12 t do 200 km</t>
  </si>
  <si>
    <t>-1016938257</t>
  </si>
  <si>
    <t>Poznámka k položce:_x000d_
MHS, ASPv,PUŠL - to celé 2x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</si>
  <si>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</si>
  <si>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</si>
  <si>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1168041136</t>
  </si>
  <si>
    <t>Poznámka k položce:_x000d_
Přeprava kolejnic 2440 m : Mar.Lázně - Štědrá_x000d_
Měrnou jednotkou je t přepravovaného materiálu.</t>
  </si>
  <si>
    <t>2440*0,0492</t>
  </si>
  <si>
    <t>9902900200</t>
  </si>
  <si>
    <t>Naložení objemnějšího kusového materiálu, vybouraných hmot</t>
  </si>
  <si>
    <t>146494683</t>
  </si>
  <si>
    <t>A.1.4 - Přejezd</t>
  </si>
  <si>
    <t>5913235020</t>
  </si>
  <si>
    <t>Dělení AB komunikace řezáním hloubky do 20 cm</t>
  </si>
  <si>
    <t>-667687344</t>
  </si>
  <si>
    <t>5913240020</t>
  </si>
  <si>
    <t>Odstranění AB komunikace odtěžením nebo frézováním hloubky do 20 cm</t>
  </si>
  <si>
    <t>-1894075213</t>
  </si>
  <si>
    <t>9909000200</t>
  </si>
  <si>
    <t>Poplatek za uložení nebezpečného odpadu na oficiální skládku</t>
  </si>
  <si>
    <t>-1263533088</t>
  </si>
  <si>
    <t>73,4*0,2*2,4</t>
  </si>
  <si>
    <t>5913220020</t>
  </si>
  <si>
    <t>Montáž kolejnicových dílů přejezdu ochranná kolejnice</t>
  </si>
  <si>
    <t>2033794881</t>
  </si>
  <si>
    <t>5913250020</t>
  </si>
  <si>
    <t>Zřízení konstrukce vozovky asfaltobetonové dle vzorového listu Ž těžké - podkladní, ložní a obrusná vrstva tloušťky do 25 cm</t>
  </si>
  <si>
    <t>271669261</t>
  </si>
  <si>
    <t>5913220040</t>
  </si>
  <si>
    <t>Montáž kolejnicových dílů přejezdu náběhový klín</t>
  </si>
  <si>
    <t>1330723933</t>
  </si>
  <si>
    <t>5963146020</t>
  </si>
  <si>
    <t>Asfaltový beton ACP 16S 50/70 středněznný-podkladní vrstva</t>
  </si>
  <si>
    <t>-426596577</t>
  </si>
  <si>
    <t>5963146010</t>
  </si>
  <si>
    <t>Asfaltový beton ACL 16S 50/70 hrubozrnný-ložní vrstva</t>
  </si>
  <si>
    <t>-1020533144</t>
  </si>
  <si>
    <t>5963146005</t>
  </si>
  <si>
    <t>Asfaltový beton ACO 8 50/70 jemnozrnný-obrusná vrstva</t>
  </si>
  <si>
    <t>1362109376</t>
  </si>
  <si>
    <t>5963155005</t>
  </si>
  <si>
    <t>Asfaltová páska těsnící</t>
  </si>
  <si>
    <t>-418562832</t>
  </si>
  <si>
    <t>-916764313</t>
  </si>
  <si>
    <t>5958140007</t>
  </si>
  <si>
    <t>Podkladnice žebrová tv. S4 dvojitá</t>
  </si>
  <si>
    <t>856774088</t>
  </si>
  <si>
    <t xml:space="preserve">A.2 - VON </t>
  </si>
  <si>
    <t>VRN - Vedlejší rozpočtové náklady</t>
  </si>
  <si>
    <t>VRN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</si>
  <si>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</si>
  <si>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</si>
  <si>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</si>
  <si>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</t>
  </si>
  <si>
    <t>-1609142222</t>
  </si>
  <si>
    <t>Poznámka k položce:_x000d_
_x000d_
Základna pro výpočet -_x000d_
1,3% ze ZRN</t>
  </si>
  <si>
    <t>021211001</t>
  </si>
  <si>
    <t>Průzkumné práce pro opravy Doplňující laboratorní rozbor kontaminace zeminy nebo kol. lože</t>
  </si>
  <si>
    <t>487103606</t>
  </si>
  <si>
    <t>033131001</t>
  </si>
  <si>
    <t>Provozní vlivy Organizační zajištění prací při zřizování a udržování BK kolejí a výhybek</t>
  </si>
  <si>
    <t>854651396</t>
  </si>
  <si>
    <t>1302+441</t>
  </si>
  <si>
    <t>022121001</t>
  </si>
  <si>
    <t>Geodetické práce Diagnostika technické infrastruktury Vytýčení trasy inženýrských sítí</t>
  </si>
  <si>
    <t>-786569020</t>
  </si>
  <si>
    <t>Poznámka k položce:_x000d_
A1.1 _x000d_
pol.č. 8,9,13_x000d_
_x000d_
Základna pro výpočet - dotyčné práce</t>
  </si>
  <si>
    <t>022101001</t>
  </si>
  <si>
    <t>Geodetické práce Geodetické práce před opravou</t>
  </si>
  <si>
    <t>532963744</t>
  </si>
  <si>
    <t>022101021</t>
  </si>
  <si>
    <t>Geodetické práce Geodetické práce po ukončení opravy</t>
  </si>
  <si>
    <t>290911119</t>
  </si>
  <si>
    <t>023111011</t>
  </si>
  <si>
    <t>Projektové práce Technický projekt zajištění PPK bez optimalizace nivelety/osy koleje trať jednokolejná zajištění PPK</t>
  </si>
  <si>
    <t>1802993614</t>
  </si>
  <si>
    <t>023131001</t>
  </si>
  <si>
    <t>Projektové práce Dokumentace skutečného provedení železničního svršku a spodku</t>
  </si>
  <si>
    <t>-1645528158</t>
  </si>
  <si>
    <t>Poznámka k položce:_x000d_
Základna pro výpočet - dotyčné práce</t>
  </si>
  <si>
    <t>022111001</t>
  </si>
  <si>
    <t>Geodetické práce Kontrola PPK při směrové a výškové úpravě koleje zaměřením APK trať jednokolejná</t>
  </si>
  <si>
    <t>1745141393</t>
  </si>
  <si>
    <t>Poznámka k položce:_x000d_
Geod.práce k podbíjení 1,743 km x2 (následné podbití)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</si>
</sst>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02/2022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Oprava  kolejí a výhybek v ŽST Štědrá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7. 10. 2022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železnic,s.o.;OŘ ÚNL-ST Karlovy Vary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34</v>
      </c>
      <c r="AJ90" s="38"/>
      <c r="AK90" s="38"/>
      <c r="AL90" s="38"/>
      <c r="AM90" s="78" t="str">
        <f>IF(E20="","",E20)</f>
        <v>Pavlína Liprtová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16.5" customHeight="1">
      <c r="A95" s="7"/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ROUND(AG96+AG101,2)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82</v>
      </c>
      <c r="AR95" s="124"/>
      <c r="AS95" s="125">
        <f>ROUND(AS96+AS101,2)</f>
        <v>0</v>
      </c>
      <c r="AT95" s="126">
        <f>ROUND(SUM(AV95:AW95),2)</f>
        <v>0</v>
      </c>
      <c r="AU95" s="127">
        <f>ROUND(AU96+AU101,5)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ROUND(AZ96+AZ101,2)</f>
        <v>0</v>
      </c>
      <c r="BA95" s="126">
        <f>ROUND(BA96+BA101,2)</f>
        <v>0</v>
      </c>
      <c r="BB95" s="126">
        <f>ROUND(BB96+BB101,2)</f>
        <v>0</v>
      </c>
      <c r="BC95" s="126">
        <f>ROUND(BC96+BC101,2)</f>
        <v>0</v>
      </c>
      <c r="BD95" s="128">
        <f>ROUND(BD96+BD101,2)</f>
        <v>0</v>
      </c>
      <c r="BE95" s="7"/>
      <c r="BS95" s="129" t="s">
        <v>76</v>
      </c>
      <c r="BT95" s="129" t="s">
        <v>83</v>
      </c>
      <c r="BU95" s="129" t="s">
        <v>78</v>
      </c>
      <c r="BV95" s="129" t="s">
        <v>79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 s="4" customFormat="1" ht="23.25" customHeight="1">
      <c r="A96" s="4"/>
      <c r="B96" s="68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ROUND(SUM(AG97:AG100),2)</f>
        <v>0</v>
      </c>
      <c r="AH96" s="130"/>
      <c r="AI96" s="130"/>
      <c r="AJ96" s="130"/>
      <c r="AK96" s="130"/>
      <c r="AL96" s="130"/>
      <c r="AM96" s="130"/>
      <c r="AN96" s="133">
        <f>SUM(AG96,AT96)</f>
        <v>0</v>
      </c>
      <c r="AO96" s="130"/>
      <c r="AP96" s="130"/>
      <c r="AQ96" s="134" t="s">
        <v>88</v>
      </c>
      <c r="AR96" s="70"/>
      <c r="AS96" s="135">
        <f>ROUND(SUM(AS97:AS100),2)</f>
        <v>0</v>
      </c>
      <c r="AT96" s="136">
        <f>ROUND(SUM(AV96:AW96),2)</f>
        <v>0</v>
      </c>
      <c r="AU96" s="137">
        <f>ROUND(SUM(AU97:AU100),5)</f>
        <v>0</v>
      </c>
      <c r="AV96" s="136">
        <f>ROUND(AZ96*L29,2)</f>
        <v>0</v>
      </c>
      <c r="AW96" s="136">
        <f>ROUND(BA96*L30,2)</f>
        <v>0</v>
      </c>
      <c r="AX96" s="136">
        <f>ROUND(BB96*L29,2)</f>
        <v>0</v>
      </c>
      <c r="AY96" s="136">
        <f>ROUND(BC96*L30,2)</f>
        <v>0</v>
      </c>
      <c r="AZ96" s="136">
        <f>ROUND(SUM(AZ97:AZ100),2)</f>
        <v>0</v>
      </c>
      <c r="BA96" s="136">
        <f>ROUND(SUM(BA97:BA100),2)</f>
        <v>0</v>
      </c>
      <c r="BB96" s="136">
        <f>ROUND(SUM(BB97:BB100),2)</f>
        <v>0</v>
      </c>
      <c r="BC96" s="136">
        <f>ROUND(SUM(BC97:BC100),2)</f>
        <v>0</v>
      </c>
      <c r="BD96" s="138">
        <f>ROUND(SUM(BD97:BD100),2)</f>
        <v>0</v>
      </c>
      <c r="BE96" s="4"/>
      <c r="BS96" s="139" t="s">
        <v>76</v>
      </c>
      <c r="BT96" s="139" t="s">
        <v>85</v>
      </c>
      <c r="BU96" s="139" t="s">
        <v>78</v>
      </c>
      <c r="BV96" s="139" t="s">
        <v>79</v>
      </c>
      <c r="BW96" s="139" t="s">
        <v>89</v>
      </c>
      <c r="BX96" s="139" t="s">
        <v>84</v>
      </c>
      <c r="CL96" s="139" t="s">
        <v>1</v>
      </c>
    </row>
    <row r="97" s="4" customFormat="1" ht="16.5" customHeight="1">
      <c r="A97" s="140" t="s">
        <v>90</v>
      </c>
      <c r="B97" s="68"/>
      <c r="C97" s="130"/>
      <c r="D97" s="130"/>
      <c r="E97" s="130"/>
      <c r="F97" s="131" t="s">
        <v>91</v>
      </c>
      <c r="G97" s="131"/>
      <c r="H97" s="131"/>
      <c r="I97" s="131"/>
      <c r="J97" s="131"/>
      <c r="K97" s="130"/>
      <c r="L97" s="131" t="s">
        <v>92</v>
      </c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3">
        <f>'A.1.1 - Práce na ŽSV'!J34</f>
        <v>0</v>
      </c>
      <c r="AH97" s="130"/>
      <c r="AI97" s="130"/>
      <c r="AJ97" s="130"/>
      <c r="AK97" s="130"/>
      <c r="AL97" s="130"/>
      <c r="AM97" s="130"/>
      <c r="AN97" s="133">
        <f>SUM(AG97,AT97)</f>
        <v>0</v>
      </c>
      <c r="AO97" s="130"/>
      <c r="AP97" s="130"/>
      <c r="AQ97" s="134" t="s">
        <v>88</v>
      </c>
      <c r="AR97" s="70"/>
      <c r="AS97" s="135">
        <v>0</v>
      </c>
      <c r="AT97" s="136">
        <f>ROUND(SUM(AV97:AW97),2)</f>
        <v>0</v>
      </c>
      <c r="AU97" s="137">
        <f>'A.1.1 - Práce na ŽSV'!P125</f>
        <v>0</v>
      </c>
      <c r="AV97" s="136">
        <f>'A.1.1 - Práce na ŽSV'!J37</f>
        <v>0</v>
      </c>
      <c r="AW97" s="136">
        <f>'A.1.1 - Práce na ŽSV'!J38</f>
        <v>0</v>
      </c>
      <c r="AX97" s="136">
        <f>'A.1.1 - Práce na ŽSV'!J39</f>
        <v>0</v>
      </c>
      <c r="AY97" s="136">
        <f>'A.1.1 - Práce na ŽSV'!J40</f>
        <v>0</v>
      </c>
      <c r="AZ97" s="136">
        <f>'A.1.1 - Práce na ŽSV'!F37</f>
        <v>0</v>
      </c>
      <c r="BA97" s="136">
        <f>'A.1.1 - Práce na ŽSV'!F38</f>
        <v>0</v>
      </c>
      <c r="BB97" s="136">
        <f>'A.1.1 - Práce na ŽSV'!F39</f>
        <v>0</v>
      </c>
      <c r="BC97" s="136">
        <f>'A.1.1 - Práce na ŽSV'!F40</f>
        <v>0</v>
      </c>
      <c r="BD97" s="138">
        <f>'A.1.1 - Práce na ŽSV'!F41</f>
        <v>0</v>
      </c>
      <c r="BE97" s="4"/>
      <c r="BT97" s="139" t="s">
        <v>93</v>
      </c>
      <c r="BV97" s="139" t="s">
        <v>79</v>
      </c>
      <c r="BW97" s="139" t="s">
        <v>94</v>
      </c>
      <c r="BX97" s="139" t="s">
        <v>89</v>
      </c>
      <c r="CL97" s="139" t="s">
        <v>1</v>
      </c>
    </row>
    <row r="98" s="4" customFormat="1" ht="23.25" customHeight="1">
      <c r="A98" s="140" t="s">
        <v>90</v>
      </c>
      <c r="B98" s="68"/>
      <c r="C98" s="130"/>
      <c r="D98" s="130"/>
      <c r="E98" s="130"/>
      <c r="F98" s="131" t="s">
        <v>95</v>
      </c>
      <c r="G98" s="131"/>
      <c r="H98" s="131"/>
      <c r="I98" s="131"/>
      <c r="J98" s="131"/>
      <c r="K98" s="130"/>
      <c r="L98" s="131" t="s">
        <v>96</v>
      </c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3">
        <f>'A.1.2 - Materiál zajištěn...'!J34</f>
        <v>0</v>
      </c>
      <c r="AH98" s="130"/>
      <c r="AI98" s="130"/>
      <c r="AJ98" s="130"/>
      <c r="AK98" s="130"/>
      <c r="AL98" s="130"/>
      <c r="AM98" s="130"/>
      <c r="AN98" s="133">
        <f>SUM(AG98,AT98)</f>
        <v>0</v>
      </c>
      <c r="AO98" s="130"/>
      <c r="AP98" s="130"/>
      <c r="AQ98" s="134" t="s">
        <v>88</v>
      </c>
      <c r="AR98" s="70"/>
      <c r="AS98" s="135">
        <v>0</v>
      </c>
      <c r="AT98" s="136">
        <f>ROUND(SUM(AV98:AW98),2)</f>
        <v>0</v>
      </c>
      <c r="AU98" s="137">
        <f>'A.1.2 - Materiál zajištěn...'!P124</f>
        <v>0</v>
      </c>
      <c r="AV98" s="136">
        <f>'A.1.2 - Materiál zajištěn...'!J37</f>
        <v>0</v>
      </c>
      <c r="AW98" s="136">
        <f>'A.1.2 - Materiál zajištěn...'!J38</f>
        <v>0</v>
      </c>
      <c r="AX98" s="136">
        <f>'A.1.2 - Materiál zajištěn...'!J39</f>
        <v>0</v>
      </c>
      <c r="AY98" s="136">
        <f>'A.1.2 - Materiál zajištěn...'!J40</f>
        <v>0</v>
      </c>
      <c r="AZ98" s="136">
        <f>'A.1.2 - Materiál zajištěn...'!F37</f>
        <v>0</v>
      </c>
      <c r="BA98" s="136">
        <f>'A.1.2 - Materiál zajištěn...'!F38</f>
        <v>0</v>
      </c>
      <c r="BB98" s="136">
        <f>'A.1.2 - Materiál zajištěn...'!F39</f>
        <v>0</v>
      </c>
      <c r="BC98" s="136">
        <f>'A.1.2 - Materiál zajištěn...'!F40</f>
        <v>0</v>
      </c>
      <c r="BD98" s="138">
        <f>'A.1.2 - Materiál zajištěn...'!F41</f>
        <v>0</v>
      </c>
      <c r="BE98" s="4"/>
      <c r="BT98" s="139" t="s">
        <v>93</v>
      </c>
      <c r="BV98" s="139" t="s">
        <v>79</v>
      </c>
      <c r="BW98" s="139" t="s">
        <v>97</v>
      </c>
      <c r="BX98" s="139" t="s">
        <v>89</v>
      </c>
      <c r="CL98" s="139" t="s">
        <v>1</v>
      </c>
    </row>
    <row r="99" s="4" customFormat="1" ht="16.5" customHeight="1">
      <c r="A99" s="140" t="s">
        <v>90</v>
      </c>
      <c r="B99" s="68"/>
      <c r="C99" s="130"/>
      <c r="D99" s="130"/>
      <c r="E99" s="130"/>
      <c r="F99" s="131" t="s">
        <v>98</v>
      </c>
      <c r="G99" s="131"/>
      <c r="H99" s="131"/>
      <c r="I99" s="131"/>
      <c r="J99" s="131"/>
      <c r="K99" s="130"/>
      <c r="L99" s="131" t="s">
        <v>99</v>
      </c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3">
        <f>'A.1.3 - Přeprava'!J34</f>
        <v>0</v>
      </c>
      <c r="AH99" s="130"/>
      <c r="AI99" s="130"/>
      <c r="AJ99" s="130"/>
      <c r="AK99" s="130"/>
      <c r="AL99" s="130"/>
      <c r="AM99" s="130"/>
      <c r="AN99" s="133">
        <f>SUM(AG99,AT99)</f>
        <v>0</v>
      </c>
      <c r="AO99" s="130"/>
      <c r="AP99" s="130"/>
      <c r="AQ99" s="134" t="s">
        <v>88</v>
      </c>
      <c r="AR99" s="70"/>
      <c r="AS99" s="135">
        <v>0</v>
      </c>
      <c r="AT99" s="136">
        <f>ROUND(SUM(AV99:AW99),2)</f>
        <v>0</v>
      </c>
      <c r="AU99" s="137">
        <f>'A.1.3 - Přeprava'!P124</f>
        <v>0</v>
      </c>
      <c r="AV99" s="136">
        <f>'A.1.3 - Přeprava'!J37</f>
        <v>0</v>
      </c>
      <c r="AW99" s="136">
        <f>'A.1.3 - Přeprava'!J38</f>
        <v>0</v>
      </c>
      <c r="AX99" s="136">
        <f>'A.1.3 - Přeprava'!J39</f>
        <v>0</v>
      </c>
      <c r="AY99" s="136">
        <f>'A.1.3 - Přeprava'!J40</f>
        <v>0</v>
      </c>
      <c r="AZ99" s="136">
        <f>'A.1.3 - Přeprava'!F37</f>
        <v>0</v>
      </c>
      <c r="BA99" s="136">
        <f>'A.1.3 - Přeprava'!F38</f>
        <v>0</v>
      </c>
      <c r="BB99" s="136">
        <f>'A.1.3 - Přeprava'!F39</f>
        <v>0</v>
      </c>
      <c r="BC99" s="136">
        <f>'A.1.3 - Přeprava'!F40</f>
        <v>0</v>
      </c>
      <c r="BD99" s="138">
        <f>'A.1.3 - Přeprava'!F41</f>
        <v>0</v>
      </c>
      <c r="BE99" s="4"/>
      <c r="BT99" s="139" t="s">
        <v>93</v>
      </c>
      <c r="BV99" s="139" t="s">
        <v>79</v>
      </c>
      <c r="BW99" s="139" t="s">
        <v>100</v>
      </c>
      <c r="BX99" s="139" t="s">
        <v>89</v>
      </c>
      <c r="CL99" s="139" t="s">
        <v>1</v>
      </c>
    </row>
    <row r="100" s="4" customFormat="1" ht="16.5" customHeight="1">
      <c r="A100" s="140" t="s">
        <v>90</v>
      </c>
      <c r="B100" s="68"/>
      <c r="C100" s="130"/>
      <c r="D100" s="130"/>
      <c r="E100" s="130"/>
      <c r="F100" s="131" t="s">
        <v>101</v>
      </c>
      <c r="G100" s="131"/>
      <c r="H100" s="131"/>
      <c r="I100" s="131"/>
      <c r="J100" s="131"/>
      <c r="K100" s="130"/>
      <c r="L100" s="131" t="s">
        <v>102</v>
      </c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3">
        <f>'A.1.4 - Přejezd'!J34</f>
        <v>0</v>
      </c>
      <c r="AH100" s="130"/>
      <c r="AI100" s="130"/>
      <c r="AJ100" s="130"/>
      <c r="AK100" s="130"/>
      <c r="AL100" s="130"/>
      <c r="AM100" s="130"/>
      <c r="AN100" s="133">
        <f>SUM(AG100,AT100)</f>
        <v>0</v>
      </c>
      <c r="AO100" s="130"/>
      <c r="AP100" s="130"/>
      <c r="AQ100" s="134" t="s">
        <v>88</v>
      </c>
      <c r="AR100" s="70"/>
      <c r="AS100" s="135">
        <v>0</v>
      </c>
      <c r="AT100" s="136">
        <f>ROUND(SUM(AV100:AW100),2)</f>
        <v>0</v>
      </c>
      <c r="AU100" s="137">
        <f>'A.1.4 - Přejezd'!P125</f>
        <v>0</v>
      </c>
      <c r="AV100" s="136">
        <f>'A.1.4 - Přejezd'!J37</f>
        <v>0</v>
      </c>
      <c r="AW100" s="136">
        <f>'A.1.4 - Přejezd'!J38</f>
        <v>0</v>
      </c>
      <c r="AX100" s="136">
        <f>'A.1.4 - Přejezd'!J39</f>
        <v>0</v>
      </c>
      <c r="AY100" s="136">
        <f>'A.1.4 - Přejezd'!J40</f>
        <v>0</v>
      </c>
      <c r="AZ100" s="136">
        <f>'A.1.4 - Přejezd'!F37</f>
        <v>0</v>
      </c>
      <c r="BA100" s="136">
        <f>'A.1.4 - Přejezd'!F38</f>
        <v>0</v>
      </c>
      <c r="BB100" s="136">
        <f>'A.1.4 - Přejezd'!F39</f>
        <v>0</v>
      </c>
      <c r="BC100" s="136">
        <f>'A.1.4 - Přejezd'!F40</f>
        <v>0</v>
      </c>
      <c r="BD100" s="138">
        <f>'A.1.4 - Přejezd'!F41</f>
        <v>0</v>
      </c>
      <c r="BE100" s="4"/>
      <c r="BT100" s="139" t="s">
        <v>93</v>
      </c>
      <c r="BV100" s="139" t="s">
        <v>79</v>
      </c>
      <c r="BW100" s="139" t="s">
        <v>103</v>
      </c>
      <c r="BX100" s="139" t="s">
        <v>89</v>
      </c>
      <c r="CL100" s="139" t="s">
        <v>1</v>
      </c>
    </row>
    <row r="101" s="4" customFormat="1" ht="16.5" customHeight="1">
      <c r="A101" s="140" t="s">
        <v>90</v>
      </c>
      <c r="B101" s="68"/>
      <c r="C101" s="130"/>
      <c r="D101" s="130"/>
      <c r="E101" s="131" t="s">
        <v>104</v>
      </c>
      <c r="F101" s="131"/>
      <c r="G101" s="131"/>
      <c r="H101" s="131"/>
      <c r="I101" s="131"/>
      <c r="J101" s="130"/>
      <c r="K101" s="131" t="s">
        <v>105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3">
        <f>'A.2 - VON '!J32</f>
        <v>0</v>
      </c>
      <c r="AH101" s="130"/>
      <c r="AI101" s="130"/>
      <c r="AJ101" s="130"/>
      <c r="AK101" s="130"/>
      <c r="AL101" s="130"/>
      <c r="AM101" s="130"/>
      <c r="AN101" s="133">
        <f>SUM(AG101,AT101)</f>
        <v>0</v>
      </c>
      <c r="AO101" s="130"/>
      <c r="AP101" s="130"/>
      <c r="AQ101" s="134" t="s">
        <v>88</v>
      </c>
      <c r="AR101" s="70"/>
      <c r="AS101" s="141">
        <v>0</v>
      </c>
      <c r="AT101" s="142">
        <f>ROUND(SUM(AV101:AW101),2)</f>
        <v>0</v>
      </c>
      <c r="AU101" s="143">
        <f>'A.2 - VON '!P121</f>
        <v>0</v>
      </c>
      <c r="AV101" s="142">
        <f>'A.2 - VON '!J35</f>
        <v>0</v>
      </c>
      <c r="AW101" s="142">
        <f>'A.2 - VON '!J36</f>
        <v>0</v>
      </c>
      <c r="AX101" s="142">
        <f>'A.2 - VON '!J37</f>
        <v>0</v>
      </c>
      <c r="AY101" s="142">
        <f>'A.2 - VON '!J38</f>
        <v>0</v>
      </c>
      <c r="AZ101" s="142">
        <f>'A.2 - VON '!F35</f>
        <v>0</v>
      </c>
      <c r="BA101" s="142">
        <f>'A.2 - VON '!F36</f>
        <v>0</v>
      </c>
      <c r="BB101" s="142">
        <f>'A.2 - VON '!F37</f>
        <v>0</v>
      </c>
      <c r="BC101" s="142">
        <f>'A.2 - VON '!F38</f>
        <v>0</v>
      </c>
      <c r="BD101" s="144">
        <f>'A.2 - VON '!F39</f>
        <v>0</v>
      </c>
      <c r="BE101" s="4"/>
      <c r="BT101" s="139" t="s">
        <v>85</v>
      </c>
      <c r="BV101" s="139" t="s">
        <v>79</v>
      </c>
      <c r="BW101" s="139" t="s">
        <v>106</v>
      </c>
      <c r="BX101" s="139" t="s">
        <v>84</v>
      </c>
      <c r="CL101" s="139" t="s">
        <v>1</v>
      </c>
    </row>
    <row r="102" s="2" customFormat="1" ht="30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42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42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</sheetData>
  <sheetProtection sheet="1" formatColumns="0" formatRows="0" objects="1" scenarios="1" spinCount="100000" saltValue="Ly4wfFrO3zEyFUjfKKw4dv0/tY9dLcAQZWcZ9VheyaJGDS55nlfOIYS9fXvwK9enjpJ2VMfLfBUtM3q8B0d7xA==" hashValue="n77qC8hpuPRbwrAD0Tlc581pVH1ITsLkz1XmDKSnUqmI9JmLJRFsAutDD4yb8Be5YZmM86BBa+17PxfJptR3aw==" algorithmName="SHA-512" password="CC35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E101:I101"/>
    <mergeCell ref="K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A.1.1 - Práce na ŽSV'!C2" display="/"/>
    <hyperlink ref="A98" location="'A.1.2 - Materiál zajištěn...'!C2" display="/"/>
    <hyperlink ref="A99" location="'A.1.3 - Přeprava'!C2" display="/"/>
    <hyperlink ref="A100" location="'A.1.4 - Přejezd'!C2" display="/"/>
    <hyperlink ref="A101" location="'A.2 - VON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8"/>
      <c r="AT3" s="15" t="s">
        <v>85</v>
      </c>
    </row>
    <row r="4" hidden="1" s="1" customFormat="1" ht="24.96" customHeight="1">
      <c r="B4" s="18"/>
      <c r="D4" s="147" t="s">
        <v>107</v>
      </c>
      <c r="L4" s="18"/>
      <c r="M4" s="148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9" t="s">
        <v>16</v>
      </c>
      <c r="L6" s="18"/>
    </row>
    <row r="7" hidden="1" s="1" customFormat="1" ht="16.5" customHeight="1">
      <c r="B7" s="18"/>
      <c r="E7" s="150" t="str">
        <f>'Rekapitulace stavby'!K6</f>
        <v xml:space="preserve">Oprava  kolejí a výhybek v ŽST Štědrá</v>
      </c>
      <c r="F7" s="149"/>
      <c r="G7" s="149"/>
      <c r="H7" s="149"/>
      <c r="L7" s="18"/>
    </row>
    <row r="8" hidden="1">
      <c r="B8" s="18"/>
      <c r="D8" s="149" t="s">
        <v>108</v>
      </c>
      <c r="L8" s="18"/>
    </row>
    <row r="9" hidden="1" s="1" customFormat="1" ht="16.5" customHeight="1">
      <c r="B9" s="18"/>
      <c r="E9" s="150" t="s">
        <v>109</v>
      </c>
      <c r="F9" s="1"/>
      <c r="G9" s="1"/>
      <c r="H9" s="1"/>
      <c r="L9" s="18"/>
    </row>
    <row r="10" hidden="1" s="1" customFormat="1" ht="12" customHeight="1">
      <c r="B10" s="18"/>
      <c r="D10" s="149" t="s">
        <v>110</v>
      </c>
      <c r="L10" s="18"/>
    </row>
    <row r="11" hidden="1" s="2" customFormat="1" ht="16.5" customHeight="1">
      <c r="A11" s="36"/>
      <c r="B11" s="42"/>
      <c r="C11" s="36"/>
      <c r="D11" s="36"/>
      <c r="E11" s="151" t="s">
        <v>111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9" t="s">
        <v>112</v>
      </c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6.5" customHeight="1">
      <c r="A13" s="36"/>
      <c r="B13" s="42"/>
      <c r="C13" s="36"/>
      <c r="D13" s="36"/>
      <c r="E13" s="152" t="s">
        <v>113</v>
      </c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49" t="s">
        <v>18</v>
      </c>
      <c r="E15" s="36"/>
      <c r="F15" s="139" t="s">
        <v>1</v>
      </c>
      <c r="G15" s="36"/>
      <c r="H15" s="36"/>
      <c r="I15" s="149" t="s">
        <v>19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9" t="s">
        <v>20</v>
      </c>
      <c r="E16" s="36"/>
      <c r="F16" s="139" t="s">
        <v>114</v>
      </c>
      <c r="G16" s="36"/>
      <c r="H16" s="36"/>
      <c r="I16" s="149" t="s">
        <v>22</v>
      </c>
      <c r="J16" s="153" t="str">
        <f>'Rekapitulace stavby'!AN8</f>
        <v>7. 10. 2022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0.8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49" t="s">
        <v>24</v>
      </c>
      <c r="E18" s="36"/>
      <c r="F18" s="36"/>
      <c r="G18" s="36"/>
      <c r="H18" s="36"/>
      <c r="I18" s="149" t="s">
        <v>25</v>
      </c>
      <c r="J18" s="139" t="s">
        <v>26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9" t="s">
        <v>115</v>
      </c>
      <c r="F19" s="36"/>
      <c r="G19" s="36"/>
      <c r="H19" s="36"/>
      <c r="I19" s="149" t="s">
        <v>28</v>
      </c>
      <c r="J19" s="139" t="s">
        <v>29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49" t="s">
        <v>30</v>
      </c>
      <c r="E21" s="36"/>
      <c r="F21" s="36"/>
      <c r="G21" s="36"/>
      <c r="H21" s="36"/>
      <c r="I21" s="149" t="s">
        <v>25</v>
      </c>
      <c r="J21" s="31" t="str">
        <f>'Rekapitulace stavby'!AN13</f>
        <v>Vyplň údaj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31" t="str">
        <f>'Rekapitulace stavby'!E14</f>
        <v>Vyplň údaj</v>
      </c>
      <c r="F22" s="139"/>
      <c r="G22" s="139"/>
      <c r="H22" s="139"/>
      <c r="I22" s="149" t="s">
        <v>28</v>
      </c>
      <c r="J22" s="31" t="str">
        <f>'Rekapitulace stavby'!AN14</f>
        <v>Vyplň údaj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49" t="s">
        <v>32</v>
      </c>
      <c r="E24" s="36"/>
      <c r="F24" s="36"/>
      <c r="G24" s="36"/>
      <c r="H24" s="36"/>
      <c r="I24" s="149" t="s">
        <v>25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8" customHeight="1">
      <c r="A25" s="36"/>
      <c r="B25" s="42"/>
      <c r="C25" s="36"/>
      <c r="D25" s="36"/>
      <c r="E25" s="139" t="s">
        <v>21</v>
      </c>
      <c r="F25" s="36"/>
      <c r="G25" s="36"/>
      <c r="H25" s="36"/>
      <c r="I25" s="149" t="s">
        <v>28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12" customHeight="1">
      <c r="A27" s="36"/>
      <c r="B27" s="42"/>
      <c r="C27" s="36"/>
      <c r="D27" s="149" t="s">
        <v>34</v>
      </c>
      <c r="E27" s="36"/>
      <c r="F27" s="36"/>
      <c r="G27" s="36"/>
      <c r="H27" s="36"/>
      <c r="I27" s="149" t="s">
        <v>25</v>
      </c>
      <c r="J27" s="139" t="s">
        <v>1</v>
      </c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8" customHeight="1">
      <c r="A28" s="36"/>
      <c r="B28" s="42"/>
      <c r="C28" s="36"/>
      <c r="D28" s="36"/>
      <c r="E28" s="139" t="s">
        <v>35</v>
      </c>
      <c r="F28" s="36"/>
      <c r="G28" s="36"/>
      <c r="H28" s="36"/>
      <c r="I28" s="149" t="s">
        <v>28</v>
      </c>
      <c r="J28" s="139" t="s">
        <v>1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36"/>
      <c r="E29" s="36"/>
      <c r="F29" s="36"/>
      <c r="G29" s="36"/>
      <c r="H29" s="36"/>
      <c r="I29" s="36"/>
      <c r="J29" s="36"/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2" customHeight="1">
      <c r="A30" s="36"/>
      <c r="B30" s="42"/>
      <c r="C30" s="36"/>
      <c r="D30" s="149" t="s">
        <v>36</v>
      </c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8" customFormat="1" ht="16.5" customHeight="1">
      <c r="A31" s="154"/>
      <c r="B31" s="155"/>
      <c r="C31" s="154"/>
      <c r="D31" s="154"/>
      <c r="E31" s="156" t="s">
        <v>1</v>
      </c>
      <c r="F31" s="156"/>
      <c r="G31" s="156"/>
      <c r="H31" s="156"/>
      <c r="I31" s="154"/>
      <c r="J31" s="154"/>
      <c r="K31" s="154"/>
      <c r="L31" s="157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hidden="1" s="2" customFormat="1" ht="6.96" customHeight="1">
      <c r="A32" s="36"/>
      <c r="B32" s="42"/>
      <c r="C32" s="36"/>
      <c r="D32" s="36"/>
      <c r="E32" s="36"/>
      <c r="F32" s="36"/>
      <c r="G32" s="36"/>
      <c r="H32" s="36"/>
      <c r="I32" s="36"/>
      <c r="J32" s="36"/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25.44" customHeight="1">
      <c r="A34" s="36"/>
      <c r="B34" s="42"/>
      <c r="C34" s="36"/>
      <c r="D34" s="159" t="s">
        <v>37</v>
      </c>
      <c r="E34" s="36"/>
      <c r="F34" s="36"/>
      <c r="G34" s="36"/>
      <c r="H34" s="36"/>
      <c r="I34" s="36"/>
      <c r="J34" s="160">
        <f>ROUND(J125,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6.96" customHeight="1">
      <c r="A35" s="36"/>
      <c r="B35" s="42"/>
      <c r="C35" s="36"/>
      <c r="D35" s="158"/>
      <c r="E35" s="158"/>
      <c r="F35" s="158"/>
      <c r="G35" s="158"/>
      <c r="H35" s="158"/>
      <c r="I35" s="158"/>
      <c r="J35" s="158"/>
      <c r="K35" s="158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36"/>
      <c r="F36" s="161" t="s">
        <v>39</v>
      </c>
      <c r="G36" s="36"/>
      <c r="H36" s="36"/>
      <c r="I36" s="161" t="s">
        <v>38</v>
      </c>
      <c r="J36" s="161" t="s">
        <v>40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151" t="s">
        <v>41</v>
      </c>
      <c r="E37" s="149" t="s">
        <v>42</v>
      </c>
      <c r="F37" s="162">
        <f>ROUND((SUM(BE125:BE256)),  2)</f>
        <v>0</v>
      </c>
      <c r="G37" s="36"/>
      <c r="H37" s="36"/>
      <c r="I37" s="163">
        <v>0.20999999999999999</v>
      </c>
      <c r="J37" s="162">
        <f>ROUND(((SUM(BE125:BE256))*I37),  2)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9" t="s">
        <v>43</v>
      </c>
      <c r="F38" s="162">
        <f>ROUND((SUM(BF125:BF256)),  2)</f>
        <v>0</v>
      </c>
      <c r="G38" s="36"/>
      <c r="H38" s="36"/>
      <c r="I38" s="163">
        <v>0.14999999999999999</v>
      </c>
      <c r="J38" s="162">
        <f>ROUND(((SUM(BF125:BF256))*I38),  2)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9" t="s">
        <v>44</v>
      </c>
      <c r="F39" s="162">
        <f>ROUND((SUM(BG125:BG256)),  2)</f>
        <v>0</v>
      </c>
      <c r="G39" s="36"/>
      <c r="H39" s="36"/>
      <c r="I39" s="163">
        <v>0.20999999999999999</v>
      </c>
      <c r="J39" s="162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9" t="s">
        <v>45</v>
      </c>
      <c r="F40" s="162">
        <f>ROUND((SUM(BH125:BH256)),  2)</f>
        <v>0</v>
      </c>
      <c r="G40" s="36"/>
      <c r="H40" s="36"/>
      <c r="I40" s="163">
        <v>0.14999999999999999</v>
      </c>
      <c r="J40" s="162">
        <f>0</f>
        <v>0</v>
      </c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9" t="s">
        <v>46</v>
      </c>
      <c r="F41" s="162">
        <f>ROUND((SUM(BI125:BI256)),  2)</f>
        <v>0</v>
      </c>
      <c r="G41" s="36"/>
      <c r="H41" s="36"/>
      <c r="I41" s="163">
        <v>0</v>
      </c>
      <c r="J41" s="162">
        <f>0</f>
        <v>0</v>
      </c>
      <c r="K41" s="36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2" customFormat="1" ht="25.44" customHeight="1">
      <c r="A43" s="36"/>
      <c r="B43" s="42"/>
      <c r="C43" s="164"/>
      <c r="D43" s="165" t="s">
        <v>47</v>
      </c>
      <c r="E43" s="166"/>
      <c r="F43" s="166"/>
      <c r="G43" s="167" t="s">
        <v>48</v>
      </c>
      <c r="H43" s="168" t="s">
        <v>49</v>
      </c>
      <c r="I43" s="166"/>
      <c r="J43" s="169">
        <f>SUM(J34:J41)</f>
        <v>0</v>
      </c>
      <c r="K43" s="170"/>
      <c r="L43" s="61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hidden="1" s="2" customFormat="1" ht="14.4" customHeight="1">
      <c r="A44" s="36"/>
      <c r="B44" s="42"/>
      <c r="C44" s="36"/>
      <c r="D44" s="36"/>
      <c r="E44" s="36"/>
      <c r="F44" s="36"/>
      <c r="G44" s="36"/>
      <c r="H44" s="36"/>
      <c r="I44" s="36"/>
      <c r="J44" s="36"/>
      <c r="K44" s="36"/>
      <c r="L44" s="6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2" t="str">
        <f>E7</f>
        <v xml:space="preserve">Oprava  kolejí a výhybek v ŽST Štědrá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108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1" customFormat="1" ht="16.5" customHeight="1">
      <c r="B87" s="19"/>
      <c r="C87" s="20"/>
      <c r="D87" s="20"/>
      <c r="E87" s="182" t="s">
        <v>109</v>
      </c>
      <c r="F87" s="20"/>
      <c r="G87" s="20"/>
      <c r="H87" s="20"/>
      <c r="I87" s="20"/>
      <c r="J87" s="20"/>
      <c r="K87" s="20"/>
      <c r="L87" s="18"/>
    </row>
    <row r="88" hidden="1" s="1" customFormat="1" ht="12" customHeight="1">
      <c r="B88" s="19"/>
      <c r="C88" s="30" t="s">
        <v>110</v>
      </c>
      <c r="D88" s="20"/>
      <c r="E88" s="20"/>
      <c r="F88" s="20"/>
      <c r="G88" s="20"/>
      <c r="H88" s="20"/>
      <c r="I88" s="20"/>
      <c r="J88" s="20"/>
      <c r="K88" s="20"/>
      <c r="L88" s="18"/>
    </row>
    <row r="89" hidden="1" s="2" customFormat="1" ht="16.5" customHeight="1">
      <c r="A89" s="36"/>
      <c r="B89" s="37"/>
      <c r="C89" s="38"/>
      <c r="D89" s="38"/>
      <c r="E89" s="183" t="s">
        <v>111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2" customHeight="1">
      <c r="A90" s="36"/>
      <c r="B90" s="37"/>
      <c r="C90" s="30" t="s">
        <v>112</v>
      </c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6.5" customHeight="1">
      <c r="A91" s="36"/>
      <c r="B91" s="37"/>
      <c r="C91" s="38"/>
      <c r="D91" s="38"/>
      <c r="E91" s="74" t="str">
        <f>E13</f>
        <v>A.1.1 - Práce na ŽSV</v>
      </c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2" customHeight="1">
      <c r="A93" s="36"/>
      <c r="B93" s="37"/>
      <c r="C93" s="30" t="s">
        <v>20</v>
      </c>
      <c r="D93" s="38"/>
      <c r="E93" s="38"/>
      <c r="F93" s="25" t="str">
        <f>F16</f>
        <v>ŽST Štědrá</v>
      </c>
      <c r="G93" s="38"/>
      <c r="H93" s="38"/>
      <c r="I93" s="30" t="s">
        <v>22</v>
      </c>
      <c r="J93" s="77" t="str">
        <f>IF(J16="","",J16)</f>
        <v>7. 10. 2022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6.96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5.15" customHeight="1">
      <c r="A95" s="36"/>
      <c r="B95" s="37"/>
      <c r="C95" s="30" t="s">
        <v>24</v>
      </c>
      <c r="D95" s="38"/>
      <c r="E95" s="38"/>
      <c r="F95" s="25" t="str">
        <f>E19</f>
        <v>Správa železnic,s.o.;OŘ ÚNL-ST K.Vary</v>
      </c>
      <c r="G95" s="38"/>
      <c r="H95" s="38"/>
      <c r="I95" s="30" t="s">
        <v>32</v>
      </c>
      <c r="J95" s="34" t="str">
        <f>E25</f>
        <v xml:space="preserve"> 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15.15" customHeight="1">
      <c r="A96" s="36"/>
      <c r="B96" s="37"/>
      <c r="C96" s="30" t="s">
        <v>30</v>
      </c>
      <c r="D96" s="38"/>
      <c r="E96" s="38"/>
      <c r="F96" s="25" t="str">
        <f>IF(E22="","",E22)</f>
        <v>Vyplň údaj</v>
      </c>
      <c r="G96" s="38"/>
      <c r="H96" s="38"/>
      <c r="I96" s="30" t="s">
        <v>34</v>
      </c>
      <c r="J96" s="34" t="str">
        <f>E28</f>
        <v>Pavlína Liprtová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9.28" customHeight="1">
      <c r="A98" s="36"/>
      <c r="B98" s="37"/>
      <c r="C98" s="184" t="s">
        <v>117</v>
      </c>
      <c r="D98" s="185"/>
      <c r="E98" s="185"/>
      <c r="F98" s="185"/>
      <c r="G98" s="185"/>
      <c r="H98" s="185"/>
      <c r="I98" s="185"/>
      <c r="J98" s="186" t="s">
        <v>118</v>
      </c>
      <c r="K98" s="18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10.32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22.8" customHeight="1">
      <c r="A100" s="36"/>
      <c r="B100" s="37"/>
      <c r="C100" s="187" t="s">
        <v>119</v>
      </c>
      <c r="D100" s="38"/>
      <c r="E100" s="38"/>
      <c r="F100" s="38"/>
      <c r="G100" s="38"/>
      <c r="H100" s="38"/>
      <c r="I100" s="38"/>
      <c r="J100" s="108">
        <f>J125</f>
        <v>0</v>
      </c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5" t="s">
        <v>120</v>
      </c>
    </row>
    <row r="101" hidden="1" s="9" customFormat="1" ht="24.96" customHeight="1">
      <c r="A101" s="9"/>
      <c r="B101" s="188"/>
      <c r="C101" s="189"/>
      <c r="D101" s="190" t="s">
        <v>121</v>
      </c>
      <c r="E101" s="191"/>
      <c r="F101" s="191"/>
      <c r="G101" s="191"/>
      <c r="H101" s="191"/>
      <c r="I101" s="191"/>
      <c r="J101" s="192">
        <f>J126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hidden="1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hidden="1"/>
    <row r="105" hidden="1"/>
    <row r="106" hidden="1"/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2" t="str">
        <f>E7</f>
        <v xml:space="preserve">Oprava  kolejí a výhybek v ŽST Štědrá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108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1" customFormat="1" ht="16.5" customHeight="1">
      <c r="B113" s="19"/>
      <c r="C113" s="20"/>
      <c r="D113" s="20"/>
      <c r="E113" s="182" t="s">
        <v>109</v>
      </c>
      <c r="F113" s="20"/>
      <c r="G113" s="20"/>
      <c r="H113" s="20"/>
      <c r="I113" s="20"/>
      <c r="J113" s="20"/>
      <c r="K113" s="20"/>
      <c r="L113" s="18"/>
    </row>
    <row r="114" s="1" customFormat="1" ht="12" customHeight="1">
      <c r="B114" s="19"/>
      <c r="C114" s="30" t="s">
        <v>110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16.5" customHeight="1">
      <c r="A115" s="36"/>
      <c r="B115" s="37"/>
      <c r="C115" s="38"/>
      <c r="D115" s="38"/>
      <c r="E115" s="183" t="s">
        <v>111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112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E13</f>
        <v>A.1.1 - Práce na ŽSV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F16</f>
        <v>ŽST Štědrá</v>
      </c>
      <c r="G119" s="38"/>
      <c r="H119" s="38"/>
      <c r="I119" s="30" t="s">
        <v>22</v>
      </c>
      <c r="J119" s="77" t="str">
        <f>IF(J16="","",J16)</f>
        <v>7. 10. 2022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E19</f>
        <v>Správa železnic,s.o.;OŘ ÚNL-ST K.Vary</v>
      </c>
      <c r="G121" s="38"/>
      <c r="H121" s="38"/>
      <c r="I121" s="30" t="s">
        <v>32</v>
      </c>
      <c r="J121" s="34" t="str">
        <f>E25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30</v>
      </c>
      <c r="D122" s="38"/>
      <c r="E122" s="38"/>
      <c r="F122" s="25" t="str">
        <f>IF(E22="","",E22)</f>
        <v>Vyplň údaj</v>
      </c>
      <c r="G122" s="38"/>
      <c r="H122" s="38"/>
      <c r="I122" s="30" t="s">
        <v>34</v>
      </c>
      <c r="J122" s="34" t="str">
        <f>E28</f>
        <v>Pavlína Liprtová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94"/>
      <c r="B124" s="195"/>
      <c r="C124" s="196" t="s">
        <v>123</v>
      </c>
      <c r="D124" s="197" t="s">
        <v>62</v>
      </c>
      <c r="E124" s="197" t="s">
        <v>58</v>
      </c>
      <c r="F124" s="197" t="s">
        <v>59</v>
      </c>
      <c r="G124" s="197" t="s">
        <v>124</v>
      </c>
      <c r="H124" s="197" t="s">
        <v>125</v>
      </c>
      <c r="I124" s="197" t="s">
        <v>126</v>
      </c>
      <c r="J124" s="197" t="s">
        <v>118</v>
      </c>
      <c r="K124" s="198" t="s">
        <v>127</v>
      </c>
      <c r="L124" s="199"/>
      <c r="M124" s="98" t="s">
        <v>1</v>
      </c>
      <c r="N124" s="99" t="s">
        <v>41</v>
      </c>
      <c r="O124" s="99" t="s">
        <v>128</v>
      </c>
      <c r="P124" s="99" t="s">
        <v>129</v>
      </c>
      <c r="Q124" s="99" t="s">
        <v>130</v>
      </c>
      <c r="R124" s="99" t="s">
        <v>131</v>
      </c>
      <c r="S124" s="99" t="s">
        <v>132</v>
      </c>
      <c r="T124" s="100" t="s">
        <v>133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6"/>
      <c r="B125" s="37"/>
      <c r="C125" s="105" t="s">
        <v>134</v>
      </c>
      <c r="D125" s="38"/>
      <c r="E125" s="38"/>
      <c r="F125" s="38"/>
      <c r="G125" s="38"/>
      <c r="H125" s="38"/>
      <c r="I125" s="38"/>
      <c r="J125" s="200">
        <f>BK125</f>
        <v>0</v>
      </c>
      <c r="K125" s="38"/>
      <c r="L125" s="42"/>
      <c r="M125" s="101"/>
      <c r="N125" s="201"/>
      <c r="O125" s="102"/>
      <c r="P125" s="202">
        <f>P126</f>
        <v>0</v>
      </c>
      <c r="Q125" s="102"/>
      <c r="R125" s="202">
        <f>R126</f>
        <v>3055.7249999999999</v>
      </c>
      <c r="S125" s="102"/>
      <c r="T125" s="203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76</v>
      </c>
      <c r="AU125" s="15" t="s">
        <v>120</v>
      </c>
      <c r="BK125" s="204">
        <f>BK126</f>
        <v>0</v>
      </c>
    </row>
    <row r="126" s="11" customFormat="1" ht="25.92" customHeight="1">
      <c r="A126" s="11"/>
      <c r="B126" s="205"/>
      <c r="C126" s="206"/>
      <c r="D126" s="207" t="s">
        <v>76</v>
      </c>
      <c r="E126" s="208" t="s">
        <v>135</v>
      </c>
      <c r="F126" s="208" t="s">
        <v>136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SUM(P127:P256)</f>
        <v>0</v>
      </c>
      <c r="Q126" s="213"/>
      <c r="R126" s="214">
        <f>SUM(R127:R256)</f>
        <v>3055.7249999999999</v>
      </c>
      <c r="S126" s="213"/>
      <c r="T126" s="215">
        <f>SUM(T127:T256)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6" t="s">
        <v>83</v>
      </c>
      <c r="AT126" s="217" t="s">
        <v>76</v>
      </c>
      <c r="AU126" s="217" t="s">
        <v>77</v>
      </c>
      <c r="AY126" s="216" t="s">
        <v>137</v>
      </c>
      <c r="BK126" s="218">
        <f>SUM(BK127:BK256)</f>
        <v>0</v>
      </c>
    </row>
    <row r="127" s="2" customFormat="1" ht="24.15" customHeight="1">
      <c r="A127" s="36"/>
      <c r="B127" s="37"/>
      <c r="C127" s="219" t="s">
        <v>83</v>
      </c>
      <c r="D127" s="219" t="s">
        <v>138</v>
      </c>
      <c r="E127" s="220" t="s">
        <v>139</v>
      </c>
      <c r="F127" s="221" t="s">
        <v>140</v>
      </c>
      <c r="G127" s="222" t="s">
        <v>141</v>
      </c>
      <c r="H127" s="223">
        <v>0.042999999999999997</v>
      </c>
      <c r="I127" s="224"/>
      <c r="J127" s="225">
        <f>ROUND(I127*H127,2)</f>
        <v>0</v>
      </c>
      <c r="K127" s="221" t="s">
        <v>142</v>
      </c>
      <c r="L127" s="42"/>
      <c r="M127" s="226" t="s">
        <v>1</v>
      </c>
      <c r="N127" s="227" t="s">
        <v>42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143</v>
      </c>
      <c r="AT127" s="230" t="s">
        <v>138</v>
      </c>
      <c r="AU127" s="230" t="s">
        <v>83</v>
      </c>
      <c r="AY127" s="15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83</v>
      </c>
      <c r="BK127" s="231">
        <f>ROUND(I127*H127,2)</f>
        <v>0</v>
      </c>
      <c r="BL127" s="15" t="s">
        <v>143</v>
      </c>
      <c r="BM127" s="230" t="s">
        <v>144</v>
      </c>
    </row>
    <row r="128" s="2" customFormat="1">
      <c r="A128" s="36"/>
      <c r="B128" s="37"/>
      <c r="C128" s="38"/>
      <c r="D128" s="232" t="s">
        <v>145</v>
      </c>
      <c r="E128" s="38"/>
      <c r="F128" s="233" t="s">
        <v>146</v>
      </c>
      <c r="G128" s="38"/>
      <c r="H128" s="38"/>
      <c r="I128" s="234"/>
      <c r="J128" s="38"/>
      <c r="K128" s="38"/>
      <c r="L128" s="42"/>
      <c r="M128" s="235"/>
      <c r="N128" s="23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145</v>
      </c>
      <c r="AU128" s="15" t="s">
        <v>83</v>
      </c>
    </row>
    <row r="129" s="2" customFormat="1">
      <c r="A129" s="36"/>
      <c r="B129" s="37"/>
      <c r="C129" s="38"/>
      <c r="D129" s="232" t="s">
        <v>147</v>
      </c>
      <c r="E129" s="38"/>
      <c r="F129" s="233" t="s">
        <v>148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147</v>
      </c>
      <c r="AU129" s="15" t="s">
        <v>83</v>
      </c>
    </row>
    <row r="130" s="12" customFormat="1">
      <c r="A130" s="12"/>
      <c r="B130" s="237"/>
      <c r="C130" s="238"/>
      <c r="D130" s="232" t="s">
        <v>149</v>
      </c>
      <c r="E130" s="239" t="s">
        <v>1</v>
      </c>
      <c r="F130" s="240" t="s">
        <v>150</v>
      </c>
      <c r="G130" s="238"/>
      <c r="H130" s="241">
        <v>0.042999999999999997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7" t="s">
        <v>149</v>
      </c>
      <c r="AU130" s="247" t="s">
        <v>83</v>
      </c>
      <c r="AV130" s="12" t="s">
        <v>85</v>
      </c>
      <c r="AW130" s="12" t="s">
        <v>33</v>
      </c>
      <c r="AX130" s="12" t="s">
        <v>83</v>
      </c>
      <c r="AY130" s="247" t="s">
        <v>137</v>
      </c>
    </row>
    <row r="131" s="2" customFormat="1" ht="24.15" customHeight="1">
      <c r="A131" s="36"/>
      <c r="B131" s="37"/>
      <c r="C131" s="219" t="s">
        <v>85</v>
      </c>
      <c r="D131" s="219" t="s">
        <v>138</v>
      </c>
      <c r="E131" s="220" t="s">
        <v>151</v>
      </c>
      <c r="F131" s="221" t="s">
        <v>152</v>
      </c>
      <c r="G131" s="222" t="s">
        <v>141</v>
      </c>
      <c r="H131" s="223">
        <v>0.73599999999999999</v>
      </c>
      <c r="I131" s="224"/>
      <c r="J131" s="225">
        <f>ROUND(I131*H131,2)</f>
        <v>0</v>
      </c>
      <c r="K131" s="221" t="s">
        <v>142</v>
      </c>
      <c r="L131" s="42"/>
      <c r="M131" s="226" t="s">
        <v>1</v>
      </c>
      <c r="N131" s="227" t="s">
        <v>42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143</v>
      </c>
      <c r="AT131" s="230" t="s">
        <v>138</v>
      </c>
      <c r="AU131" s="230" t="s">
        <v>83</v>
      </c>
      <c r="AY131" s="15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83</v>
      </c>
      <c r="BK131" s="231">
        <f>ROUND(I131*H131,2)</f>
        <v>0</v>
      </c>
      <c r="BL131" s="15" t="s">
        <v>143</v>
      </c>
      <c r="BM131" s="230" t="s">
        <v>153</v>
      </c>
    </row>
    <row r="132" s="2" customFormat="1">
      <c r="A132" s="36"/>
      <c r="B132" s="37"/>
      <c r="C132" s="38"/>
      <c r="D132" s="232" t="s">
        <v>145</v>
      </c>
      <c r="E132" s="38"/>
      <c r="F132" s="233" t="s">
        <v>146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145</v>
      </c>
      <c r="AU132" s="15" t="s">
        <v>83</v>
      </c>
    </row>
    <row r="133" s="2" customFormat="1">
      <c r="A133" s="36"/>
      <c r="B133" s="37"/>
      <c r="C133" s="38"/>
      <c r="D133" s="232" t="s">
        <v>147</v>
      </c>
      <c r="E133" s="38"/>
      <c r="F133" s="233" t="s">
        <v>154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147</v>
      </c>
      <c r="AU133" s="15" t="s">
        <v>83</v>
      </c>
    </row>
    <row r="134" s="12" customFormat="1">
      <c r="A134" s="12"/>
      <c r="B134" s="237"/>
      <c r="C134" s="238"/>
      <c r="D134" s="232" t="s">
        <v>149</v>
      </c>
      <c r="E134" s="239" t="s">
        <v>1</v>
      </c>
      <c r="F134" s="240" t="s">
        <v>155</v>
      </c>
      <c r="G134" s="238"/>
      <c r="H134" s="241">
        <v>0.73599999999999999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7" t="s">
        <v>149</v>
      </c>
      <c r="AU134" s="247" t="s">
        <v>83</v>
      </c>
      <c r="AV134" s="12" t="s">
        <v>85</v>
      </c>
      <c r="AW134" s="12" t="s">
        <v>33</v>
      </c>
      <c r="AX134" s="12" t="s">
        <v>83</v>
      </c>
      <c r="AY134" s="247" t="s">
        <v>137</v>
      </c>
    </row>
    <row r="135" s="2" customFormat="1" ht="24.15" customHeight="1">
      <c r="A135" s="36"/>
      <c r="B135" s="37"/>
      <c r="C135" s="219" t="s">
        <v>93</v>
      </c>
      <c r="D135" s="219" t="s">
        <v>138</v>
      </c>
      <c r="E135" s="220" t="s">
        <v>156</v>
      </c>
      <c r="F135" s="221" t="s">
        <v>157</v>
      </c>
      <c r="G135" s="222" t="s">
        <v>141</v>
      </c>
      <c r="H135" s="223">
        <v>0.438</v>
      </c>
      <c r="I135" s="224"/>
      <c r="J135" s="225">
        <f>ROUND(I135*H135,2)</f>
        <v>0</v>
      </c>
      <c r="K135" s="221" t="s">
        <v>142</v>
      </c>
      <c r="L135" s="42"/>
      <c r="M135" s="226" t="s">
        <v>1</v>
      </c>
      <c r="N135" s="227" t="s">
        <v>42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143</v>
      </c>
      <c r="AT135" s="230" t="s">
        <v>138</v>
      </c>
      <c r="AU135" s="230" t="s">
        <v>83</v>
      </c>
      <c r="AY135" s="15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83</v>
      </c>
      <c r="BK135" s="231">
        <f>ROUND(I135*H135,2)</f>
        <v>0</v>
      </c>
      <c r="BL135" s="15" t="s">
        <v>143</v>
      </c>
      <c r="BM135" s="230" t="s">
        <v>158</v>
      </c>
    </row>
    <row r="136" s="2" customFormat="1">
      <c r="A136" s="36"/>
      <c r="B136" s="37"/>
      <c r="C136" s="38"/>
      <c r="D136" s="232" t="s">
        <v>145</v>
      </c>
      <c r="E136" s="38"/>
      <c r="F136" s="233" t="s">
        <v>146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145</v>
      </c>
      <c r="AU136" s="15" t="s">
        <v>83</v>
      </c>
    </row>
    <row r="137" s="2" customFormat="1">
      <c r="A137" s="36"/>
      <c r="B137" s="37"/>
      <c r="C137" s="38"/>
      <c r="D137" s="232" t="s">
        <v>147</v>
      </c>
      <c r="E137" s="38"/>
      <c r="F137" s="233" t="s">
        <v>159</v>
      </c>
      <c r="G137" s="38"/>
      <c r="H137" s="38"/>
      <c r="I137" s="234"/>
      <c r="J137" s="38"/>
      <c r="K137" s="38"/>
      <c r="L137" s="42"/>
      <c r="M137" s="235"/>
      <c r="N137" s="23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147</v>
      </c>
      <c r="AU137" s="15" t="s">
        <v>83</v>
      </c>
    </row>
    <row r="138" s="12" customFormat="1">
      <c r="A138" s="12"/>
      <c r="B138" s="237"/>
      <c r="C138" s="238"/>
      <c r="D138" s="232" t="s">
        <v>149</v>
      </c>
      <c r="E138" s="239" t="s">
        <v>1</v>
      </c>
      <c r="F138" s="240" t="s">
        <v>160</v>
      </c>
      <c r="G138" s="238"/>
      <c r="H138" s="241">
        <v>0.438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7" t="s">
        <v>149</v>
      </c>
      <c r="AU138" s="247" t="s">
        <v>83</v>
      </c>
      <c r="AV138" s="12" t="s">
        <v>85</v>
      </c>
      <c r="AW138" s="12" t="s">
        <v>33</v>
      </c>
      <c r="AX138" s="12" t="s">
        <v>83</v>
      </c>
      <c r="AY138" s="247" t="s">
        <v>137</v>
      </c>
    </row>
    <row r="139" s="2" customFormat="1" ht="24.15" customHeight="1">
      <c r="A139" s="36"/>
      <c r="B139" s="37"/>
      <c r="C139" s="219" t="s">
        <v>143</v>
      </c>
      <c r="D139" s="219" t="s">
        <v>138</v>
      </c>
      <c r="E139" s="220" t="s">
        <v>161</v>
      </c>
      <c r="F139" s="221" t="s">
        <v>162</v>
      </c>
      <c r="G139" s="222" t="s">
        <v>163</v>
      </c>
      <c r="H139" s="223">
        <v>135.59999999999999</v>
      </c>
      <c r="I139" s="224"/>
      <c r="J139" s="225">
        <f>ROUND(I139*H139,2)</f>
        <v>0</v>
      </c>
      <c r="K139" s="221" t="s">
        <v>142</v>
      </c>
      <c r="L139" s="42"/>
      <c r="M139" s="226" t="s">
        <v>1</v>
      </c>
      <c r="N139" s="227" t="s">
        <v>42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143</v>
      </c>
      <c r="AT139" s="230" t="s">
        <v>138</v>
      </c>
      <c r="AU139" s="230" t="s">
        <v>83</v>
      </c>
      <c r="AY139" s="15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83</v>
      </c>
      <c r="BK139" s="231">
        <f>ROUND(I139*H139,2)</f>
        <v>0</v>
      </c>
      <c r="BL139" s="15" t="s">
        <v>143</v>
      </c>
      <c r="BM139" s="230" t="s">
        <v>164</v>
      </c>
    </row>
    <row r="140" s="2" customFormat="1">
      <c r="A140" s="36"/>
      <c r="B140" s="37"/>
      <c r="C140" s="38"/>
      <c r="D140" s="232" t="s">
        <v>147</v>
      </c>
      <c r="E140" s="38"/>
      <c r="F140" s="233" t="s">
        <v>165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147</v>
      </c>
      <c r="AU140" s="15" t="s">
        <v>83</v>
      </c>
    </row>
    <row r="141" s="12" customFormat="1">
      <c r="A141" s="12"/>
      <c r="B141" s="237"/>
      <c r="C141" s="238"/>
      <c r="D141" s="232" t="s">
        <v>149</v>
      </c>
      <c r="E141" s="239" t="s">
        <v>1</v>
      </c>
      <c r="F141" s="240" t="s">
        <v>166</v>
      </c>
      <c r="G141" s="238"/>
      <c r="H141" s="241">
        <v>135.59999999999999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7" t="s">
        <v>149</v>
      </c>
      <c r="AU141" s="247" t="s">
        <v>83</v>
      </c>
      <c r="AV141" s="12" t="s">
        <v>85</v>
      </c>
      <c r="AW141" s="12" t="s">
        <v>33</v>
      </c>
      <c r="AX141" s="12" t="s">
        <v>83</v>
      </c>
      <c r="AY141" s="247" t="s">
        <v>137</v>
      </c>
    </row>
    <row r="142" s="2" customFormat="1" ht="24.15" customHeight="1">
      <c r="A142" s="36"/>
      <c r="B142" s="37"/>
      <c r="C142" s="219" t="s">
        <v>167</v>
      </c>
      <c r="D142" s="219" t="s">
        <v>138</v>
      </c>
      <c r="E142" s="220" t="s">
        <v>168</v>
      </c>
      <c r="F142" s="221" t="s">
        <v>169</v>
      </c>
      <c r="G142" s="222" t="s">
        <v>163</v>
      </c>
      <c r="H142" s="223">
        <v>45.700000000000003</v>
      </c>
      <c r="I142" s="224"/>
      <c r="J142" s="225">
        <f>ROUND(I142*H142,2)</f>
        <v>0</v>
      </c>
      <c r="K142" s="221" t="s">
        <v>142</v>
      </c>
      <c r="L142" s="42"/>
      <c r="M142" s="226" t="s">
        <v>1</v>
      </c>
      <c r="N142" s="227" t="s">
        <v>42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143</v>
      </c>
      <c r="AT142" s="230" t="s">
        <v>138</v>
      </c>
      <c r="AU142" s="230" t="s">
        <v>83</v>
      </c>
      <c r="AY142" s="15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83</v>
      </c>
      <c r="BK142" s="231">
        <f>ROUND(I142*H142,2)</f>
        <v>0</v>
      </c>
      <c r="BL142" s="15" t="s">
        <v>143</v>
      </c>
      <c r="BM142" s="230" t="s">
        <v>170</v>
      </c>
    </row>
    <row r="143" s="2" customFormat="1">
      <c r="A143" s="36"/>
      <c r="B143" s="37"/>
      <c r="C143" s="38"/>
      <c r="D143" s="232" t="s">
        <v>147</v>
      </c>
      <c r="E143" s="38"/>
      <c r="F143" s="233" t="s">
        <v>171</v>
      </c>
      <c r="G143" s="38"/>
      <c r="H143" s="38"/>
      <c r="I143" s="234"/>
      <c r="J143" s="38"/>
      <c r="K143" s="38"/>
      <c r="L143" s="42"/>
      <c r="M143" s="235"/>
      <c r="N143" s="23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147</v>
      </c>
      <c r="AU143" s="15" t="s">
        <v>83</v>
      </c>
    </row>
    <row r="144" s="2" customFormat="1" ht="24.15" customHeight="1">
      <c r="A144" s="36"/>
      <c r="B144" s="37"/>
      <c r="C144" s="219" t="s">
        <v>172</v>
      </c>
      <c r="D144" s="219" t="s">
        <v>138</v>
      </c>
      <c r="E144" s="220" t="s">
        <v>173</v>
      </c>
      <c r="F144" s="221" t="s">
        <v>174</v>
      </c>
      <c r="G144" s="222" t="s">
        <v>163</v>
      </c>
      <c r="H144" s="223">
        <v>3</v>
      </c>
      <c r="I144" s="224"/>
      <c r="J144" s="225">
        <f>ROUND(I144*H144,2)</f>
        <v>0</v>
      </c>
      <c r="K144" s="221" t="s">
        <v>142</v>
      </c>
      <c r="L144" s="42"/>
      <c r="M144" s="226" t="s">
        <v>1</v>
      </c>
      <c r="N144" s="227" t="s">
        <v>42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143</v>
      </c>
      <c r="AT144" s="230" t="s">
        <v>138</v>
      </c>
      <c r="AU144" s="230" t="s">
        <v>83</v>
      </c>
      <c r="AY144" s="15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83</v>
      </c>
      <c r="BK144" s="231">
        <f>ROUND(I144*H144,2)</f>
        <v>0</v>
      </c>
      <c r="BL144" s="15" t="s">
        <v>143</v>
      </c>
      <c r="BM144" s="230" t="s">
        <v>175</v>
      </c>
    </row>
    <row r="145" s="2" customFormat="1">
      <c r="A145" s="36"/>
      <c r="B145" s="37"/>
      <c r="C145" s="38"/>
      <c r="D145" s="232" t="s">
        <v>147</v>
      </c>
      <c r="E145" s="38"/>
      <c r="F145" s="233" t="s">
        <v>176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147</v>
      </c>
      <c r="AU145" s="15" t="s">
        <v>83</v>
      </c>
    </row>
    <row r="146" s="12" customFormat="1">
      <c r="A146" s="12"/>
      <c r="B146" s="237"/>
      <c r="C146" s="238"/>
      <c r="D146" s="232" t="s">
        <v>149</v>
      </c>
      <c r="E146" s="239" t="s">
        <v>1</v>
      </c>
      <c r="F146" s="240" t="s">
        <v>177</v>
      </c>
      <c r="G146" s="238"/>
      <c r="H146" s="241">
        <v>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7" t="s">
        <v>149</v>
      </c>
      <c r="AU146" s="247" t="s">
        <v>83</v>
      </c>
      <c r="AV146" s="12" t="s">
        <v>85</v>
      </c>
      <c r="AW146" s="12" t="s">
        <v>33</v>
      </c>
      <c r="AX146" s="12" t="s">
        <v>83</v>
      </c>
      <c r="AY146" s="247" t="s">
        <v>137</v>
      </c>
    </row>
    <row r="147" s="2" customFormat="1" ht="24.15" customHeight="1">
      <c r="A147" s="36"/>
      <c r="B147" s="37"/>
      <c r="C147" s="219" t="s">
        <v>178</v>
      </c>
      <c r="D147" s="219" t="s">
        <v>138</v>
      </c>
      <c r="E147" s="220" t="s">
        <v>179</v>
      </c>
      <c r="F147" s="221" t="s">
        <v>180</v>
      </c>
      <c r="G147" s="222" t="s">
        <v>163</v>
      </c>
      <c r="H147" s="223">
        <v>102</v>
      </c>
      <c r="I147" s="224"/>
      <c r="J147" s="225">
        <f>ROUND(I147*H147,2)</f>
        <v>0</v>
      </c>
      <c r="K147" s="221" t="s">
        <v>142</v>
      </c>
      <c r="L147" s="42"/>
      <c r="M147" s="226" t="s">
        <v>1</v>
      </c>
      <c r="N147" s="227" t="s">
        <v>42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143</v>
      </c>
      <c r="AT147" s="230" t="s">
        <v>138</v>
      </c>
      <c r="AU147" s="230" t="s">
        <v>83</v>
      </c>
      <c r="AY147" s="15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83</v>
      </c>
      <c r="BK147" s="231">
        <f>ROUND(I147*H147,2)</f>
        <v>0</v>
      </c>
      <c r="BL147" s="15" t="s">
        <v>143</v>
      </c>
      <c r="BM147" s="230" t="s">
        <v>181</v>
      </c>
    </row>
    <row r="148" s="12" customFormat="1">
      <c r="A148" s="12"/>
      <c r="B148" s="237"/>
      <c r="C148" s="238"/>
      <c r="D148" s="232" t="s">
        <v>149</v>
      </c>
      <c r="E148" s="239" t="s">
        <v>1</v>
      </c>
      <c r="F148" s="240" t="s">
        <v>182</v>
      </c>
      <c r="G148" s="238"/>
      <c r="H148" s="241">
        <v>102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7" t="s">
        <v>149</v>
      </c>
      <c r="AU148" s="247" t="s">
        <v>83</v>
      </c>
      <c r="AV148" s="12" t="s">
        <v>85</v>
      </c>
      <c r="AW148" s="12" t="s">
        <v>33</v>
      </c>
      <c r="AX148" s="12" t="s">
        <v>83</v>
      </c>
      <c r="AY148" s="247" t="s">
        <v>137</v>
      </c>
    </row>
    <row r="149" s="2" customFormat="1" ht="24.15" customHeight="1">
      <c r="A149" s="36"/>
      <c r="B149" s="37"/>
      <c r="C149" s="219" t="s">
        <v>183</v>
      </c>
      <c r="D149" s="219" t="s">
        <v>138</v>
      </c>
      <c r="E149" s="220" t="s">
        <v>184</v>
      </c>
      <c r="F149" s="221" t="s">
        <v>185</v>
      </c>
      <c r="G149" s="222" t="s">
        <v>186</v>
      </c>
      <c r="H149" s="223">
        <v>1616.779</v>
      </c>
      <c r="I149" s="224"/>
      <c r="J149" s="225">
        <f>ROUND(I149*H149,2)</f>
        <v>0</v>
      </c>
      <c r="K149" s="221" t="s">
        <v>142</v>
      </c>
      <c r="L149" s="42"/>
      <c r="M149" s="226" t="s">
        <v>1</v>
      </c>
      <c r="N149" s="227" t="s">
        <v>42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143</v>
      </c>
      <c r="AT149" s="230" t="s">
        <v>138</v>
      </c>
      <c r="AU149" s="230" t="s">
        <v>83</v>
      </c>
      <c r="AY149" s="15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83</v>
      </c>
      <c r="BK149" s="231">
        <f>ROUND(I149*H149,2)</f>
        <v>0</v>
      </c>
      <c r="BL149" s="15" t="s">
        <v>143</v>
      </c>
      <c r="BM149" s="230" t="s">
        <v>187</v>
      </c>
    </row>
    <row r="150" s="2" customFormat="1">
      <c r="A150" s="36"/>
      <c r="B150" s="37"/>
      <c r="C150" s="38"/>
      <c r="D150" s="232" t="s">
        <v>147</v>
      </c>
      <c r="E150" s="38"/>
      <c r="F150" s="233" t="s">
        <v>188</v>
      </c>
      <c r="G150" s="38"/>
      <c r="H150" s="38"/>
      <c r="I150" s="234"/>
      <c r="J150" s="38"/>
      <c r="K150" s="38"/>
      <c r="L150" s="42"/>
      <c r="M150" s="235"/>
      <c r="N150" s="23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147</v>
      </c>
      <c r="AU150" s="15" t="s">
        <v>83</v>
      </c>
    </row>
    <row r="151" s="12" customFormat="1">
      <c r="A151" s="12"/>
      <c r="B151" s="237"/>
      <c r="C151" s="238"/>
      <c r="D151" s="232" t="s">
        <v>149</v>
      </c>
      <c r="E151" s="239" t="s">
        <v>1</v>
      </c>
      <c r="F151" s="240" t="s">
        <v>189</v>
      </c>
      <c r="G151" s="238"/>
      <c r="H151" s="241">
        <v>652.51999999999998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7" t="s">
        <v>149</v>
      </c>
      <c r="AU151" s="247" t="s">
        <v>83</v>
      </c>
      <c r="AV151" s="12" t="s">
        <v>85</v>
      </c>
      <c r="AW151" s="12" t="s">
        <v>33</v>
      </c>
      <c r="AX151" s="12" t="s">
        <v>77</v>
      </c>
      <c r="AY151" s="247" t="s">
        <v>137</v>
      </c>
    </row>
    <row r="152" s="12" customFormat="1">
      <c r="A152" s="12"/>
      <c r="B152" s="237"/>
      <c r="C152" s="238"/>
      <c r="D152" s="232" t="s">
        <v>149</v>
      </c>
      <c r="E152" s="239" t="s">
        <v>1</v>
      </c>
      <c r="F152" s="240" t="s">
        <v>190</v>
      </c>
      <c r="G152" s="238"/>
      <c r="H152" s="241">
        <v>494.24000000000001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7" t="s">
        <v>149</v>
      </c>
      <c r="AU152" s="247" t="s">
        <v>83</v>
      </c>
      <c r="AV152" s="12" t="s">
        <v>85</v>
      </c>
      <c r="AW152" s="12" t="s">
        <v>33</v>
      </c>
      <c r="AX152" s="12" t="s">
        <v>77</v>
      </c>
      <c r="AY152" s="247" t="s">
        <v>137</v>
      </c>
    </row>
    <row r="153" s="12" customFormat="1">
      <c r="A153" s="12"/>
      <c r="B153" s="237"/>
      <c r="C153" s="238"/>
      <c r="D153" s="232" t="s">
        <v>149</v>
      </c>
      <c r="E153" s="239" t="s">
        <v>1</v>
      </c>
      <c r="F153" s="240" t="s">
        <v>191</v>
      </c>
      <c r="G153" s="238"/>
      <c r="H153" s="241">
        <v>455.83999999999998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7" t="s">
        <v>149</v>
      </c>
      <c r="AU153" s="247" t="s">
        <v>83</v>
      </c>
      <c r="AV153" s="12" t="s">
        <v>85</v>
      </c>
      <c r="AW153" s="12" t="s">
        <v>33</v>
      </c>
      <c r="AX153" s="12" t="s">
        <v>77</v>
      </c>
      <c r="AY153" s="247" t="s">
        <v>137</v>
      </c>
    </row>
    <row r="154" s="12" customFormat="1">
      <c r="A154" s="12"/>
      <c r="B154" s="237"/>
      <c r="C154" s="238"/>
      <c r="D154" s="232" t="s">
        <v>149</v>
      </c>
      <c r="E154" s="239" t="s">
        <v>1</v>
      </c>
      <c r="F154" s="240" t="s">
        <v>192</v>
      </c>
      <c r="G154" s="238"/>
      <c r="H154" s="241">
        <v>182.03999999999999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7" t="s">
        <v>149</v>
      </c>
      <c r="AU154" s="247" t="s">
        <v>83</v>
      </c>
      <c r="AV154" s="12" t="s">
        <v>85</v>
      </c>
      <c r="AW154" s="12" t="s">
        <v>33</v>
      </c>
      <c r="AX154" s="12" t="s">
        <v>77</v>
      </c>
      <c r="AY154" s="247" t="s">
        <v>137</v>
      </c>
    </row>
    <row r="155" s="12" customFormat="1">
      <c r="A155" s="12"/>
      <c r="B155" s="237"/>
      <c r="C155" s="238"/>
      <c r="D155" s="232" t="s">
        <v>149</v>
      </c>
      <c r="E155" s="239" t="s">
        <v>1</v>
      </c>
      <c r="F155" s="240" t="s">
        <v>193</v>
      </c>
      <c r="G155" s="238"/>
      <c r="H155" s="241">
        <v>-187.101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7" t="s">
        <v>149</v>
      </c>
      <c r="AU155" s="247" t="s">
        <v>83</v>
      </c>
      <c r="AV155" s="12" t="s">
        <v>85</v>
      </c>
      <c r="AW155" s="12" t="s">
        <v>33</v>
      </c>
      <c r="AX155" s="12" t="s">
        <v>77</v>
      </c>
      <c r="AY155" s="247" t="s">
        <v>137</v>
      </c>
    </row>
    <row r="156" s="12" customFormat="1">
      <c r="A156" s="12"/>
      <c r="B156" s="237"/>
      <c r="C156" s="238"/>
      <c r="D156" s="232" t="s">
        <v>149</v>
      </c>
      <c r="E156" s="239" t="s">
        <v>1</v>
      </c>
      <c r="F156" s="240" t="s">
        <v>194</v>
      </c>
      <c r="G156" s="238"/>
      <c r="H156" s="241">
        <v>19.239999999999998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7" t="s">
        <v>149</v>
      </c>
      <c r="AU156" s="247" t="s">
        <v>83</v>
      </c>
      <c r="AV156" s="12" t="s">
        <v>85</v>
      </c>
      <c r="AW156" s="12" t="s">
        <v>33</v>
      </c>
      <c r="AX156" s="12" t="s">
        <v>77</v>
      </c>
      <c r="AY156" s="247" t="s">
        <v>137</v>
      </c>
    </row>
    <row r="157" s="13" customFormat="1">
      <c r="A157" s="13"/>
      <c r="B157" s="248"/>
      <c r="C157" s="249"/>
      <c r="D157" s="232" t="s">
        <v>149</v>
      </c>
      <c r="E157" s="250" t="s">
        <v>1</v>
      </c>
      <c r="F157" s="251" t="s">
        <v>195</v>
      </c>
      <c r="G157" s="249"/>
      <c r="H157" s="252">
        <v>1616.7789999999998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149</v>
      </c>
      <c r="AU157" s="258" t="s">
        <v>83</v>
      </c>
      <c r="AV157" s="13" t="s">
        <v>143</v>
      </c>
      <c r="AW157" s="13" t="s">
        <v>33</v>
      </c>
      <c r="AX157" s="13" t="s">
        <v>83</v>
      </c>
      <c r="AY157" s="258" t="s">
        <v>137</v>
      </c>
    </row>
    <row r="158" s="2" customFormat="1" ht="24.15" customHeight="1">
      <c r="A158" s="36"/>
      <c r="B158" s="37"/>
      <c r="C158" s="219" t="s">
        <v>196</v>
      </c>
      <c r="D158" s="219" t="s">
        <v>138</v>
      </c>
      <c r="E158" s="220" t="s">
        <v>197</v>
      </c>
      <c r="F158" s="221" t="s">
        <v>198</v>
      </c>
      <c r="G158" s="222" t="s">
        <v>186</v>
      </c>
      <c r="H158" s="223">
        <v>238.989</v>
      </c>
      <c r="I158" s="224"/>
      <c r="J158" s="225">
        <f>ROUND(I158*H158,2)</f>
        <v>0</v>
      </c>
      <c r="K158" s="221" t="s">
        <v>142</v>
      </c>
      <c r="L158" s="42"/>
      <c r="M158" s="226" t="s">
        <v>1</v>
      </c>
      <c r="N158" s="227" t="s">
        <v>42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143</v>
      </c>
      <c r="AT158" s="230" t="s">
        <v>138</v>
      </c>
      <c r="AU158" s="230" t="s">
        <v>83</v>
      </c>
      <c r="AY158" s="15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83</v>
      </c>
      <c r="BK158" s="231">
        <f>ROUND(I158*H158,2)</f>
        <v>0</v>
      </c>
      <c r="BL158" s="15" t="s">
        <v>143</v>
      </c>
      <c r="BM158" s="230" t="s">
        <v>199</v>
      </c>
    </row>
    <row r="159" s="2" customFormat="1">
      <c r="A159" s="36"/>
      <c r="B159" s="37"/>
      <c r="C159" s="38"/>
      <c r="D159" s="232" t="s">
        <v>147</v>
      </c>
      <c r="E159" s="38"/>
      <c r="F159" s="233" t="s">
        <v>200</v>
      </c>
      <c r="G159" s="38"/>
      <c r="H159" s="38"/>
      <c r="I159" s="234"/>
      <c r="J159" s="38"/>
      <c r="K159" s="38"/>
      <c r="L159" s="42"/>
      <c r="M159" s="235"/>
      <c r="N159" s="23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147</v>
      </c>
      <c r="AU159" s="15" t="s">
        <v>83</v>
      </c>
    </row>
    <row r="160" s="12" customFormat="1">
      <c r="A160" s="12"/>
      <c r="B160" s="237"/>
      <c r="C160" s="238"/>
      <c r="D160" s="232" t="s">
        <v>149</v>
      </c>
      <c r="E160" s="239" t="s">
        <v>1</v>
      </c>
      <c r="F160" s="240" t="s">
        <v>201</v>
      </c>
      <c r="G160" s="238"/>
      <c r="H160" s="241">
        <v>-18.393000000000001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7" t="s">
        <v>149</v>
      </c>
      <c r="AU160" s="247" t="s">
        <v>83</v>
      </c>
      <c r="AV160" s="12" t="s">
        <v>85</v>
      </c>
      <c r="AW160" s="12" t="s">
        <v>33</v>
      </c>
      <c r="AX160" s="12" t="s">
        <v>77</v>
      </c>
      <c r="AY160" s="247" t="s">
        <v>137</v>
      </c>
    </row>
    <row r="161" s="12" customFormat="1">
      <c r="A161" s="12"/>
      <c r="B161" s="237"/>
      <c r="C161" s="238"/>
      <c r="D161" s="232" t="s">
        <v>149</v>
      </c>
      <c r="E161" s="239" t="s">
        <v>1</v>
      </c>
      <c r="F161" s="240" t="s">
        <v>202</v>
      </c>
      <c r="G161" s="238"/>
      <c r="H161" s="241">
        <v>-10.942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7" t="s">
        <v>149</v>
      </c>
      <c r="AU161" s="247" t="s">
        <v>83</v>
      </c>
      <c r="AV161" s="12" t="s">
        <v>85</v>
      </c>
      <c r="AW161" s="12" t="s">
        <v>33</v>
      </c>
      <c r="AX161" s="12" t="s">
        <v>77</v>
      </c>
      <c r="AY161" s="247" t="s">
        <v>137</v>
      </c>
    </row>
    <row r="162" s="12" customFormat="1">
      <c r="A162" s="12"/>
      <c r="B162" s="237"/>
      <c r="C162" s="238"/>
      <c r="D162" s="232" t="s">
        <v>149</v>
      </c>
      <c r="E162" s="239" t="s">
        <v>1</v>
      </c>
      <c r="F162" s="240" t="s">
        <v>203</v>
      </c>
      <c r="G162" s="238"/>
      <c r="H162" s="241">
        <v>268.32400000000001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7" t="s">
        <v>149</v>
      </c>
      <c r="AU162" s="247" t="s">
        <v>83</v>
      </c>
      <c r="AV162" s="12" t="s">
        <v>85</v>
      </c>
      <c r="AW162" s="12" t="s">
        <v>33</v>
      </c>
      <c r="AX162" s="12" t="s">
        <v>77</v>
      </c>
      <c r="AY162" s="247" t="s">
        <v>137</v>
      </c>
    </row>
    <row r="163" s="13" customFormat="1">
      <c r="A163" s="13"/>
      <c r="B163" s="248"/>
      <c r="C163" s="249"/>
      <c r="D163" s="232" t="s">
        <v>149</v>
      </c>
      <c r="E163" s="250" t="s">
        <v>1</v>
      </c>
      <c r="F163" s="251" t="s">
        <v>195</v>
      </c>
      <c r="G163" s="249"/>
      <c r="H163" s="252">
        <v>238.989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149</v>
      </c>
      <c r="AU163" s="258" t="s">
        <v>83</v>
      </c>
      <c r="AV163" s="13" t="s">
        <v>143</v>
      </c>
      <c r="AW163" s="13" t="s">
        <v>33</v>
      </c>
      <c r="AX163" s="13" t="s">
        <v>83</v>
      </c>
      <c r="AY163" s="258" t="s">
        <v>137</v>
      </c>
    </row>
    <row r="164" s="2" customFormat="1" ht="16.5" customHeight="1">
      <c r="A164" s="36"/>
      <c r="B164" s="37"/>
      <c r="C164" s="219" t="s">
        <v>204</v>
      </c>
      <c r="D164" s="219" t="s">
        <v>138</v>
      </c>
      <c r="E164" s="220" t="s">
        <v>205</v>
      </c>
      <c r="F164" s="221" t="s">
        <v>206</v>
      </c>
      <c r="G164" s="222" t="s">
        <v>207</v>
      </c>
      <c r="H164" s="223">
        <v>3269.761</v>
      </c>
      <c r="I164" s="224"/>
      <c r="J164" s="225">
        <f>ROUND(I164*H164,2)</f>
        <v>0</v>
      </c>
      <c r="K164" s="221" t="s">
        <v>142</v>
      </c>
      <c r="L164" s="42"/>
      <c r="M164" s="226" t="s">
        <v>1</v>
      </c>
      <c r="N164" s="227" t="s">
        <v>42</v>
      </c>
      <c r="O164" s="89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208</v>
      </c>
      <c r="AT164" s="230" t="s">
        <v>138</v>
      </c>
      <c r="AU164" s="230" t="s">
        <v>83</v>
      </c>
      <c r="AY164" s="15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83</v>
      </c>
      <c r="BK164" s="231">
        <f>ROUND(I164*H164,2)</f>
        <v>0</v>
      </c>
      <c r="BL164" s="15" t="s">
        <v>208</v>
      </c>
      <c r="BM164" s="230" t="s">
        <v>209</v>
      </c>
    </row>
    <row r="165" s="12" customFormat="1">
      <c r="A165" s="12"/>
      <c r="B165" s="237"/>
      <c r="C165" s="238"/>
      <c r="D165" s="232" t="s">
        <v>149</v>
      </c>
      <c r="E165" s="239" t="s">
        <v>1</v>
      </c>
      <c r="F165" s="240" t="s">
        <v>210</v>
      </c>
      <c r="G165" s="238"/>
      <c r="H165" s="241">
        <v>3269.761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7" t="s">
        <v>149</v>
      </c>
      <c r="AU165" s="247" t="s">
        <v>83</v>
      </c>
      <c r="AV165" s="12" t="s">
        <v>85</v>
      </c>
      <c r="AW165" s="12" t="s">
        <v>33</v>
      </c>
      <c r="AX165" s="12" t="s">
        <v>77</v>
      </c>
      <c r="AY165" s="247" t="s">
        <v>137</v>
      </c>
    </row>
    <row r="166" s="13" customFormat="1">
      <c r="A166" s="13"/>
      <c r="B166" s="248"/>
      <c r="C166" s="249"/>
      <c r="D166" s="232" t="s">
        <v>149</v>
      </c>
      <c r="E166" s="250" t="s">
        <v>1</v>
      </c>
      <c r="F166" s="251" t="s">
        <v>195</v>
      </c>
      <c r="G166" s="249"/>
      <c r="H166" s="252">
        <v>3269.761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149</v>
      </c>
      <c r="AU166" s="258" t="s">
        <v>83</v>
      </c>
      <c r="AV166" s="13" t="s">
        <v>143</v>
      </c>
      <c r="AW166" s="13" t="s">
        <v>33</v>
      </c>
      <c r="AX166" s="13" t="s">
        <v>83</v>
      </c>
      <c r="AY166" s="258" t="s">
        <v>137</v>
      </c>
    </row>
    <row r="167" s="2" customFormat="1" ht="21.75" customHeight="1">
      <c r="A167" s="36"/>
      <c r="B167" s="37"/>
      <c r="C167" s="219" t="s">
        <v>211</v>
      </c>
      <c r="D167" s="219" t="s">
        <v>138</v>
      </c>
      <c r="E167" s="220" t="s">
        <v>212</v>
      </c>
      <c r="F167" s="221" t="s">
        <v>213</v>
      </c>
      <c r="G167" s="222" t="s">
        <v>207</v>
      </c>
      <c r="H167" s="223">
        <v>2908.7530000000002</v>
      </c>
      <c r="I167" s="224"/>
      <c r="J167" s="225">
        <f>ROUND(I167*H167,2)</f>
        <v>0</v>
      </c>
      <c r="K167" s="221" t="s">
        <v>142</v>
      </c>
      <c r="L167" s="42"/>
      <c r="M167" s="226" t="s">
        <v>1</v>
      </c>
      <c r="N167" s="227" t="s">
        <v>42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208</v>
      </c>
      <c r="AT167" s="230" t="s">
        <v>138</v>
      </c>
      <c r="AU167" s="230" t="s">
        <v>83</v>
      </c>
      <c r="AY167" s="15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83</v>
      </c>
      <c r="BK167" s="231">
        <f>ROUND(I167*H167,2)</f>
        <v>0</v>
      </c>
      <c r="BL167" s="15" t="s">
        <v>208</v>
      </c>
      <c r="BM167" s="230" t="s">
        <v>214</v>
      </c>
    </row>
    <row r="168" s="2" customFormat="1">
      <c r="A168" s="36"/>
      <c r="B168" s="37"/>
      <c r="C168" s="38"/>
      <c r="D168" s="232" t="s">
        <v>147</v>
      </c>
      <c r="E168" s="38"/>
      <c r="F168" s="233" t="s">
        <v>215</v>
      </c>
      <c r="G168" s="38"/>
      <c r="H168" s="38"/>
      <c r="I168" s="234"/>
      <c r="J168" s="38"/>
      <c r="K168" s="38"/>
      <c r="L168" s="42"/>
      <c r="M168" s="235"/>
      <c r="N168" s="236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147</v>
      </c>
      <c r="AU168" s="15" t="s">
        <v>83</v>
      </c>
    </row>
    <row r="169" s="12" customFormat="1">
      <c r="A169" s="12"/>
      <c r="B169" s="237"/>
      <c r="C169" s="238"/>
      <c r="D169" s="232" t="s">
        <v>149</v>
      </c>
      <c r="E169" s="239" t="s">
        <v>1</v>
      </c>
      <c r="F169" s="240" t="s">
        <v>216</v>
      </c>
      <c r="G169" s="238"/>
      <c r="H169" s="241">
        <v>2908.7530000000002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7" t="s">
        <v>149</v>
      </c>
      <c r="AU169" s="247" t="s">
        <v>83</v>
      </c>
      <c r="AV169" s="12" t="s">
        <v>85</v>
      </c>
      <c r="AW169" s="12" t="s">
        <v>33</v>
      </c>
      <c r="AX169" s="12" t="s">
        <v>77</v>
      </c>
      <c r="AY169" s="247" t="s">
        <v>137</v>
      </c>
    </row>
    <row r="170" s="13" customFormat="1">
      <c r="A170" s="13"/>
      <c r="B170" s="248"/>
      <c r="C170" s="249"/>
      <c r="D170" s="232" t="s">
        <v>149</v>
      </c>
      <c r="E170" s="250" t="s">
        <v>1</v>
      </c>
      <c r="F170" s="251" t="s">
        <v>195</v>
      </c>
      <c r="G170" s="249"/>
      <c r="H170" s="252">
        <v>2908.7530000000002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149</v>
      </c>
      <c r="AU170" s="258" t="s">
        <v>83</v>
      </c>
      <c r="AV170" s="13" t="s">
        <v>143</v>
      </c>
      <c r="AW170" s="13" t="s">
        <v>33</v>
      </c>
      <c r="AX170" s="13" t="s">
        <v>83</v>
      </c>
      <c r="AY170" s="258" t="s">
        <v>137</v>
      </c>
    </row>
    <row r="171" s="2" customFormat="1" ht="16.5" customHeight="1">
      <c r="A171" s="36"/>
      <c r="B171" s="37"/>
      <c r="C171" s="219" t="s">
        <v>217</v>
      </c>
      <c r="D171" s="219" t="s">
        <v>138</v>
      </c>
      <c r="E171" s="220" t="s">
        <v>218</v>
      </c>
      <c r="F171" s="221" t="s">
        <v>219</v>
      </c>
      <c r="G171" s="222" t="s">
        <v>207</v>
      </c>
      <c r="H171" s="223">
        <v>0.5</v>
      </c>
      <c r="I171" s="224"/>
      <c r="J171" s="225">
        <f>ROUND(I171*H171,2)</f>
        <v>0</v>
      </c>
      <c r="K171" s="221" t="s">
        <v>142</v>
      </c>
      <c r="L171" s="42"/>
      <c r="M171" s="226" t="s">
        <v>1</v>
      </c>
      <c r="N171" s="227" t="s">
        <v>42</v>
      </c>
      <c r="O171" s="89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208</v>
      </c>
      <c r="AT171" s="230" t="s">
        <v>138</v>
      </c>
      <c r="AU171" s="230" t="s">
        <v>83</v>
      </c>
      <c r="AY171" s="15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83</v>
      </c>
      <c r="BK171" s="231">
        <f>ROUND(I171*H171,2)</f>
        <v>0</v>
      </c>
      <c r="BL171" s="15" t="s">
        <v>208</v>
      </c>
      <c r="BM171" s="230" t="s">
        <v>220</v>
      </c>
    </row>
    <row r="172" s="2" customFormat="1" ht="24.15" customHeight="1">
      <c r="A172" s="36"/>
      <c r="B172" s="37"/>
      <c r="C172" s="219" t="s">
        <v>221</v>
      </c>
      <c r="D172" s="219" t="s">
        <v>138</v>
      </c>
      <c r="E172" s="220" t="s">
        <v>222</v>
      </c>
      <c r="F172" s="221" t="s">
        <v>223</v>
      </c>
      <c r="G172" s="222" t="s">
        <v>186</v>
      </c>
      <c r="H172" s="223">
        <v>344.39999999999998</v>
      </c>
      <c r="I172" s="224"/>
      <c r="J172" s="225">
        <f>ROUND(I172*H172,2)</f>
        <v>0</v>
      </c>
      <c r="K172" s="221" t="s">
        <v>142</v>
      </c>
      <c r="L172" s="42"/>
      <c r="M172" s="226" t="s">
        <v>1</v>
      </c>
      <c r="N172" s="227" t="s">
        <v>42</v>
      </c>
      <c r="O172" s="89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143</v>
      </c>
      <c r="AT172" s="230" t="s">
        <v>138</v>
      </c>
      <c r="AU172" s="230" t="s">
        <v>83</v>
      </c>
      <c r="AY172" s="15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83</v>
      </c>
      <c r="BK172" s="231">
        <f>ROUND(I172*H172,2)</f>
        <v>0</v>
      </c>
      <c r="BL172" s="15" t="s">
        <v>143</v>
      </c>
      <c r="BM172" s="230" t="s">
        <v>224</v>
      </c>
    </row>
    <row r="173" s="2" customFormat="1">
      <c r="A173" s="36"/>
      <c r="B173" s="37"/>
      <c r="C173" s="38"/>
      <c r="D173" s="232" t="s">
        <v>147</v>
      </c>
      <c r="E173" s="38"/>
      <c r="F173" s="233" t="s">
        <v>225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147</v>
      </c>
      <c r="AU173" s="15" t="s">
        <v>83</v>
      </c>
    </row>
    <row r="174" s="12" customFormat="1">
      <c r="A174" s="12"/>
      <c r="B174" s="237"/>
      <c r="C174" s="238"/>
      <c r="D174" s="232" t="s">
        <v>149</v>
      </c>
      <c r="E174" s="239" t="s">
        <v>1</v>
      </c>
      <c r="F174" s="240" t="s">
        <v>226</v>
      </c>
      <c r="G174" s="238"/>
      <c r="H174" s="241">
        <v>344.39999999999998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7" t="s">
        <v>149</v>
      </c>
      <c r="AU174" s="247" t="s">
        <v>83</v>
      </c>
      <c r="AV174" s="12" t="s">
        <v>85</v>
      </c>
      <c r="AW174" s="12" t="s">
        <v>33</v>
      </c>
      <c r="AX174" s="12" t="s">
        <v>83</v>
      </c>
      <c r="AY174" s="247" t="s">
        <v>137</v>
      </c>
    </row>
    <row r="175" s="2" customFormat="1" ht="24.15" customHeight="1">
      <c r="A175" s="36"/>
      <c r="B175" s="37"/>
      <c r="C175" s="219" t="s">
        <v>227</v>
      </c>
      <c r="D175" s="219" t="s">
        <v>138</v>
      </c>
      <c r="E175" s="220" t="s">
        <v>228</v>
      </c>
      <c r="F175" s="221" t="s">
        <v>229</v>
      </c>
      <c r="G175" s="222" t="s">
        <v>163</v>
      </c>
      <c r="H175" s="223">
        <v>135.59999999999999</v>
      </c>
      <c r="I175" s="224"/>
      <c r="J175" s="225">
        <f>ROUND(I175*H175,2)</f>
        <v>0</v>
      </c>
      <c r="K175" s="221" t="s">
        <v>142</v>
      </c>
      <c r="L175" s="42"/>
      <c r="M175" s="226" t="s">
        <v>1</v>
      </c>
      <c r="N175" s="227" t="s">
        <v>42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143</v>
      </c>
      <c r="AT175" s="230" t="s">
        <v>138</v>
      </c>
      <c r="AU175" s="230" t="s">
        <v>83</v>
      </c>
      <c r="AY175" s="15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83</v>
      </c>
      <c r="BK175" s="231">
        <f>ROUND(I175*H175,2)</f>
        <v>0</v>
      </c>
      <c r="BL175" s="15" t="s">
        <v>143</v>
      </c>
      <c r="BM175" s="230" t="s">
        <v>230</v>
      </c>
    </row>
    <row r="176" s="2" customFormat="1">
      <c r="A176" s="36"/>
      <c r="B176" s="37"/>
      <c r="C176" s="38"/>
      <c r="D176" s="232" t="s">
        <v>147</v>
      </c>
      <c r="E176" s="38"/>
      <c r="F176" s="233" t="s">
        <v>231</v>
      </c>
      <c r="G176" s="38"/>
      <c r="H176" s="38"/>
      <c r="I176" s="234"/>
      <c r="J176" s="38"/>
      <c r="K176" s="38"/>
      <c r="L176" s="42"/>
      <c r="M176" s="235"/>
      <c r="N176" s="23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147</v>
      </c>
      <c r="AU176" s="15" t="s">
        <v>83</v>
      </c>
    </row>
    <row r="177" s="2" customFormat="1" ht="24.15" customHeight="1">
      <c r="A177" s="36"/>
      <c r="B177" s="37"/>
      <c r="C177" s="219" t="s">
        <v>8</v>
      </c>
      <c r="D177" s="219" t="s">
        <v>138</v>
      </c>
      <c r="E177" s="220" t="s">
        <v>232</v>
      </c>
      <c r="F177" s="221" t="s">
        <v>233</v>
      </c>
      <c r="G177" s="222" t="s">
        <v>163</v>
      </c>
      <c r="H177" s="223">
        <v>45.700000000000003</v>
      </c>
      <c r="I177" s="224"/>
      <c r="J177" s="225">
        <f>ROUND(I177*H177,2)</f>
        <v>0</v>
      </c>
      <c r="K177" s="221" t="s">
        <v>142</v>
      </c>
      <c r="L177" s="42"/>
      <c r="M177" s="226" t="s">
        <v>1</v>
      </c>
      <c r="N177" s="227" t="s">
        <v>42</v>
      </c>
      <c r="O177" s="89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143</v>
      </c>
      <c r="AT177" s="230" t="s">
        <v>138</v>
      </c>
      <c r="AU177" s="230" t="s">
        <v>83</v>
      </c>
      <c r="AY177" s="15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83</v>
      </c>
      <c r="BK177" s="231">
        <f>ROUND(I177*H177,2)</f>
        <v>0</v>
      </c>
      <c r="BL177" s="15" t="s">
        <v>143</v>
      </c>
      <c r="BM177" s="230" t="s">
        <v>234</v>
      </c>
    </row>
    <row r="178" s="2" customFormat="1">
      <c r="A178" s="36"/>
      <c r="B178" s="37"/>
      <c r="C178" s="38"/>
      <c r="D178" s="232" t="s">
        <v>147</v>
      </c>
      <c r="E178" s="38"/>
      <c r="F178" s="233" t="s">
        <v>231</v>
      </c>
      <c r="G178" s="38"/>
      <c r="H178" s="38"/>
      <c r="I178" s="234"/>
      <c r="J178" s="38"/>
      <c r="K178" s="38"/>
      <c r="L178" s="42"/>
      <c r="M178" s="235"/>
      <c r="N178" s="236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147</v>
      </c>
      <c r="AU178" s="15" t="s">
        <v>83</v>
      </c>
    </row>
    <row r="179" s="2" customFormat="1" ht="16.5" customHeight="1">
      <c r="A179" s="36"/>
      <c r="B179" s="37"/>
      <c r="C179" s="219" t="s">
        <v>235</v>
      </c>
      <c r="D179" s="219" t="s">
        <v>138</v>
      </c>
      <c r="E179" s="220" t="s">
        <v>236</v>
      </c>
      <c r="F179" s="221" t="s">
        <v>237</v>
      </c>
      <c r="G179" s="222" t="s">
        <v>186</v>
      </c>
      <c r="H179" s="223">
        <v>1131.7449999999999</v>
      </c>
      <c r="I179" s="224"/>
      <c r="J179" s="225">
        <f>ROUND(I179*H179,2)</f>
        <v>0</v>
      </c>
      <c r="K179" s="221" t="s">
        <v>142</v>
      </c>
      <c r="L179" s="42"/>
      <c r="M179" s="226" t="s">
        <v>1</v>
      </c>
      <c r="N179" s="227" t="s">
        <v>42</v>
      </c>
      <c r="O179" s="89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143</v>
      </c>
      <c r="AT179" s="230" t="s">
        <v>138</v>
      </c>
      <c r="AU179" s="230" t="s">
        <v>83</v>
      </c>
      <c r="AY179" s="15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83</v>
      </c>
      <c r="BK179" s="231">
        <f>ROUND(I179*H179,2)</f>
        <v>0</v>
      </c>
      <c r="BL179" s="15" t="s">
        <v>143</v>
      </c>
      <c r="BM179" s="230" t="s">
        <v>238</v>
      </c>
    </row>
    <row r="180" s="12" customFormat="1">
      <c r="A180" s="12"/>
      <c r="B180" s="237"/>
      <c r="C180" s="238"/>
      <c r="D180" s="232" t="s">
        <v>149</v>
      </c>
      <c r="E180" s="239" t="s">
        <v>1</v>
      </c>
      <c r="F180" s="240" t="s">
        <v>239</v>
      </c>
      <c r="G180" s="238"/>
      <c r="H180" s="241">
        <v>1131.7449999999999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7" t="s">
        <v>149</v>
      </c>
      <c r="AU180" s="247" t="s">
        <v>83</v>
      </c>
      <c r="AV180" s="12" t="s">
        <v>85</v>
      </c>
      <c r="AW180" s="12" t="s">
        <v>33</v>
      </c>
      <c r="AX180" s="12" t="s">
        <v>77</v>
      </c>
      <c r="AY180" s="247" t="s">
        <v>137</v>
      </c>
    </row>
    <row r="181" s="13" customFormat="1">
      <c r="A181" s="13"/>
      <c r="B181" s="248"/>
      <c r="C181" s="249"/>
      <c r="D181" s="232" t="s">
        <v>149</v>
      </c>
      <c r="E181" s="250" t="s">
        <v>1</v>
      </c>
      <c r="F181" s="251" t="s">
        <v>195</v>
      </c>
      <c r="G181" s="249"/>
      <c r="H181" s="252">
        <v>1131.7449999999999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149</v>
      </c>
      <c r="AU181" s="258" t="s">
        <v>83</v>
      </c>
      <c r="AV181" s="13" t="s">
        <v>143</v>
      </c>
      <c r="AW181" s="13" t="s">
        <v>33</v>
      </c>
      <c r="AX181" s="13" t="s">
        <v>83</v>
      </c>
      <c r="AY181" s="258" t="s">
        <v>137</v>
      </c>
    </row>
    <row r="182" s="2" customFormat="1" ht="16.5" customHeight="1">
      <c r="A182" s="36"/>
      <c r="B182" s="37"/>
      <c r="C182" s="219" t="s">
        <v>240</v>
      </c>
      <c r="D182" s="219" t="s">
        <v>138</v>
      </c>
      <c r="E182" s="220" t="s">
        <v>241</v>
      </c>
      <c r="F182" s="221" t="s">
        <v>242</v>
      </c>
      <c r="G182" s="222" t="s">
        <v>186</v>
      </c>
      <c r="H182" s="223">
        <v>306.625</v>
      </c>
      <c r="I182" s="224"/>
      <c r="J182" s="225">
        <f>ROUND(I182*H182,2)</f>
        <v>0</v>
      </c>
      <c r="K182" s="221" t="s">
        <v>142</v>
      </c>
      <c r="L182" s="42"/>
      <c r="M182" s="226" t="s">
        <v>1</v>
      </c>
      <c r="N182" s="227" t="s">
        <v>42</v>
      </c>
      <c r="O182" s="89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143</v>
      </c>
      <c r="AT182" s="230" t="s">
        <v>138</v>
      </c>
      <c r="AU182" s="230" t="s">
        <v>83</v>
      </c>
      <c r="AY182" s="15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83</v>
      </c>
      <c r="BK182" s="231">
        <f>ROUND(I182*H182,2)</f>
        <v>0</v>
      </c>
      <c r="BL182" s="15" t="s">
        <v>143</v>
      </c>
      <c r="BM182" s="230" t="s">
        <v>243</v>
      </c>
    </row>
    <row r="183" s="2" customFormat="1" ht="16.5" customHeight="1">
      <c r="A183" s="36"/>
      <c r="B183" s="37"/>
      <c r="C183" s="219" t="s">
        <v>244</v>
      </c>
      <c r="D183" s="219" t="s">
        <v>138</v>
      </c>
      <c r="E183" s="220" t="s">
        <v>245</v>
      </c>
      <c r="F183" s="221" t="s">
        <v>246</v>
      </c>
      <c r="G183" s="222" t="s">
        <v>186</v>
      </c>
      <c r="H183" s="223">
        <v>485.03399999999999</v>
      </c>
      <c r="I183" s="224"/>
      <c r="J183" s="225">
        <f>ROUND(I183*H183,2)</f>
        <v>0</v>
      </c>
      <c r="K183" s="221" t="s">
        <v>142</v>
      </c>
      <c r="L183" s="42"/>
      <c r="M183" s="226" t="s">
        <v>1</v>
      </c>
      <c r="N183" s="227" t="s">
        <v>42</v>
      </c>
      <c r="O183" s="89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0" t="s">
        <v>143</v>
      </c>
      <c r="AT183" s="230" t="s">
        <v>138</v>
      </c>
      <c r="AU183" s="230" t="s">
        <v>83</v>
      </c>
      <c r="AY183" s="15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5" t="s">
        <v>83</v>
      </c>
      <c r="BK183" s="231">
        <f>ROUND(I183*H183,2)</f>
        <v>0</v>
      </c>
      <c r="BL183" s="15" t="s">
        <v>143</v>
      </c>
      <c r="BM183" s="230" t="s">
        <v>247</v>
      </c>
    </row>
    <row r="184" s="12" customFormat="1">
      <c r="A184" s="12"/>
      <c r="B184" s="237"/>
      <c r="C184" s="238"/>
      <c r="D184" s="232" t="s">
        <v>149</v>
      </c>
      <c r="E184" s="239" t="s">
        <v>1</v>
      </c>
      <c r="F184" s="240" t="s">
        <v>248</v>
      </c>
      <c r="G184" s="238"/>
      <c r="H184" s="241">
        <v>485.03399999999999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7" t="s">
        <v>149</v>
      </c>
      <c r="AU184" s="247" t="s">
        <v>83</v>
      </c>
      <c r="AV184" s="12" t="s">
        <v>85</v>
      </c>
      <c r="AW184" s="12" t="s">
        <v>33</v>
      </c>
      <c r="AX184" s="12" t="s">
        <v>83</v>
      </c>
      <c r="AY184" s="247" t="s">
        <v>137</v>
      </c>
    </row>
    <row r="185" s="2" customFormat="1" ht="24.15" customHeight="1">
      <c r="A185" s="36"/>
      <c r="B185" s="37"/>
      <c r="C185" s="219" t="s">
        <v>249</v>
      </c>
      <c r="D185" s="219" t="s">
        <v>138</v>
      </c>
      <c r="E185" s="220" t="s">
        <v>250</v>
      </c>
      <c r="F185" s="221" t="s">
        <v>251</v>
      </c>
      <c r="G185" s="222" t="s">
        <v>141</v>
      </c>
      <c r="H185" s="223">
        <v>1.19</v>
      </c>
      <c r="I185" s="224"/>
      <c r="J185" s="225">
        <f>ROUND(I185*H185,2)</f>
        <v>0</v>
      </c>
      <c r="K185" s="221" t="s">
        <v>142</v>
      </c>
      <c r="L185" s="42"/>
      <c r="M185" s="226" t="s">
        <v>1</v>
      </c>
      <c r="N185" s="227" t="s">
        <v>42</v>
      </c>
      <c r="O185" s="89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143</v>
      </c>
      <c r="AT185" s="230" t="s">
        <v>138</v>
      </c>
      <c r="AU185" s="230" t="s">
        <v>83</v>
      </c>
      <c r="AY185" s="15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83</v>
      </c>
      <c r="BK185" s="231">
        <f>ROUND(I185*H185,2)</f>
        <v>0</v>
      </c>
      <c r="BL185" s="15" t="s">
        <v>143</v>
      </c>
      <c r="BM185" s="230" t="s">
        <v>252</v>
      </c>
    </row>
    <row r="186" s="2" customFormat="1">
      <c r="A186" s="36"/>
      <c r="B186" s="37"/>
      <c r="C186" s="38"/>
      <c r="D186" s="232" t="s">
        <v>145</v>
      </c>
      <c r="E186" s="38"/>
      <c r="F186" s="233" t="s">
        <v>253</v>
      </c>
      <c r="G186" s="38"/>
      <c r="H186" s="38"/>
      <c r="I186" s="234"/>
      <c r="J186" s="38"/>
      <c r="K186" s="38"/>
      <c r="L186" s="42"/>
      <c r="M186" s="235"/>
      <c r="N186" s="236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145</v>
      </c>
      <c r="AU186" s="15" t="s">
        <v>83</v>
      </c>
    </row>
    <row r="187" s="2" customFormat="1">
      <c r="A187" s="36"/>
      <c r="B187" s="37"/>
      <c r="C187" s="38"/>
      <c r="D187" s="232" t="s">
        <v>147</v>
      </c>
      <c r="E187" s="38"/>
      <c r="F187" s="233" t="s">
        <v>254</v>
      </c>
      <c r="G187" s="38"/>
      <c r="H187" s="38"/>
      <c r="I187" s="234"/>
      <c r="J187" s="38"/>
      <c r="K187" s="38"/>
      <c r="L187" s="42"/>
      <c r="M187" s="235"/>
      <c r="N187" s="236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147</v>
      </c>
      <c r="AU187" s="15" t="s">
        <v>83</v>
      </c>
    </row>
    <row r="188" s="12" customFormat="1">
      <c r="A188" s="12"/>
      <c r="B188" s="237"/>
      <c r="C188" s="238"/>
      <c r="D188" s="232" t="s">
        <v>149</v>
      </c>
      <c r="E188" s="239" t="s">
        <v>1</v>
      </c>
      <c r="F188" s="240" t="s">
        <v>255</v>
      </c>
      <c r="G188" s="238"/>
      <c r="H188" s="241">
        <v>0.42799999999999999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7" t="s">
        <v>149</v>
      </c>
      <c r="AU188" s="247" t="s">
        <v>83</v>
      </c>
      <c r="AV188" s="12" t="s">
        <v>85</v>
      </c>
      <c r="AW188" s="12" t="s">
        <v>33</v>
      </c>
      <c r="AX188" s="12" t="s">
        <v>77</v>
      </c>
      <c r="AY188" s="247" t="s">
        <v>137</v>
      </c>
    </row>
    <row r="189" s="12" customFormat="1">
      <c r="A189" s="12"/>
      <c r="B189" s="237"/>
      <c r="C189" s="238"/>
      <c r="D189" s="232" t="s">
        <v>149</v>
      </c>
      <c r="E189" s="239" t="s">
        <v>1</v>
      </c>
      <c r="F189" s="240" t="s">
        <v>256</v>
      </c>
      <c r="G189" s="238"/>
      <c r="H189" s="241">
        <v>0.33100000000000002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7" t="s">
        <v>149</v>
      </c>
      <c r="AU189" s="247" t="s">
        <v>83</v>
      </c>
      <c r="AV189" s="12" t="s">
        <v>85</v>
      </c>
      <c r="AW189" s="12" t="s">
        <v>33</v>
      </c>
      <c r="AX189" s="12" t="s">
        <v>77</v>
      </c>
      <c r="AY189" s="247" t="s">
        <v>137</v>
      </c>
    </row>
    <row r="190" s="12" customFormat="1">
      <c r="A190" s="12"/>
      <c r="B190" s="237"/>
      <c r="C190" s="238"/>
      <c r="D190" s="232" t="s">
        <v>149</v>
      </c>
      <c r="E190" s="239" t="s">
        <v>1</v>
      </c>
      <c r="F190" s="240" t="s">
        <v>257</v>
      </c>
      <c r="G190" s="238"/>
      <c r="H190" s="241">
        <v>0.308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7" t="s">
        <v>149</v>
      </c>
      <c r="AU190" s="247" t="s">
        <v>83</v>
      </c>
      <c r="AV190" s="12" t="s">
        <v>85</v>
      </c>
      <c r="AW190" s="12" t="s">
        <v>33</v>
      </c>
      <c r="AX190" s="12" t="s">
        <v>77</v>
      </c>
      <c r="AY190" s="247" t="s">
        <v>137</v>
      </c>
    </row>
    <row r="191" s="12" customFormat="1">
      <c r="A191" s="12"/>
      <c r="B191" s="237"/>
      <c r="C191" s="238"/>
      <c r="D191" s="232" t="s">
        <v>149</v>
      </c>
      <c r="E191" s="239" t="s">
        <v>1</v>
      </c>
      <c r="F191" s="240" t="s">
        <v>258</v>
      </c>
      <c r="G191" s="238"/>
      <c r="H191" s="241">
        <v>0.123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7" t="s">
        <v>149</v>
      </c>
      <c r="AU191" s="247" t="s">
        <v>83</v>
      </c>
      <c r="AV191" s="12" t="s">
        <v>85</v>
      </c>
      <c r="AW191" s="12" t="s">
        <v>33</v>
      </c>
      <c r="AX191" s="12" t="s">
        <v>77</v>
      </c>
      <c r="AY191" s="247" t="s">
        <v>137</v>
      </c>
    </row>
    <row r="192" s="13" customFormat="1">
      <c r="A192" s="13"/>
      <c r="B192" s="248"/>
      <c r="C192" s="249"/>
      <c r="D192" s="232" t="s">
        <v>149</v>
      </c>
      <c r="E192" s="250" t="s">
        <v>1</v>
      </c>
      <c r="F192" s="251" t="s">
        <v>195</v>
      </c>
      <c r="G192" s="249"/>
      <c r="H192" s="252">
        <v>1.19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149</v>
      </c>
      <c r="AU192" s="258" t="s">
        <v>83</v>
      </c>
      <c r="AV192" s="13" t="s">
        <v>143</v>
      </c>
      <c r="AW192" s="13" t="s">
        <v>33</v>
      </c>
      <c r="AX192" s="13" t="s">
        <v>83</v>
      </c>
      <c r="AY192" s="258" t="s">
        <v>137</v>
      </c>
    </row>
    <row r="193" s="2" customFormat="1" ht="24.15" customHeight="1">
      <c r="A193" s="36"/>
      <c r="B193" s="37"/>
      <c r="C193" s="219" t="s">
        <v>7</v>
      </c>
      <c r="D193" s="219" t="s">
        <v>138</v>
      </c>
      <c r="E193" s="220" t="s">
        <v>259</v>
      </c>
      <c r="F193" s="221" t="s">
        <v>260</v>
      </c>
      <c r="G193" s="222" t="s">
        <v>163</v>
      </c>
      <c r="H193" s="223">
        <v>199.40000000000001</v>
      </c>
      <c r="I193" s="224"/>
      <c r="J193" s="225">
        <f>ROUND(I193*H193,2)</f>
        <v>0</v>
      </c>
      <c r="K193" s="221" t="s">
        <v>142</v>
      </c>
      <c r="L193" s="42"/>
      <c r="M193" s="226" t="s">
        <v>1</v>
      </c>
      <c r="N193" s="227" t="s">
        <v>42</v>
      </c>
      <c r="O193" s="89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143</v>
      </c>
      <c r="AT193" s="230" t="s">
        <v>138</v>
      </c>
      <c r="AU193" s="230" t="s">
        <v>83</v>
      </c>
      <c r="AY193" s="15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83</v>
      </c>
      <c r="BK193" s="231">
        <f>ROUND(I193*H193,2)</f>
        <v>0</v>
      </c>
      <c r="BL193" s="15" t="s">
        <v>143</v>
      </c>
      <c r="BM193" s="230" t="s">
        <v>261</v>
      </c>
    </row>
    <row r="194" s="2" customFormat="1">
      <c r="A194" s="36"/>
      <c r="B194" s="37"/>
      <c r="C194" s="38"/>
      <c r="D194" s="232" t="s">
        <v>147</v>
      </c>
      <c r="E194" s="38"/>
      <c r="F194" s="233" t="s">
        <v>262</v>
      </c>
      <c r="G194" s="38"/>
      <c r="H194" s="38"/>
      <c r="I194" s="234"/>
      <c r="J194" s="38"/>
      <c r="K194" s="38"/>
      <c r="L194" s="42"/>
      <c r="M194" s="235"/>
      <c r="N194" s="23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147</v>
      </c>
      <c r="AU194" s="15" t="s">
        <v>83</v>
      </c>
    </row>
    <row r="195" s="12" customFormat="1">
      <c r="A195" s="12"/>
      <c r="B195" s="237"/>
      <c r="C195" s="238"/>
      <c r="D195" s="232" t="s">
        <v>149</v>
      </c>
      <c r="E195" s="239" t="s">
        <v>1</v>
      </c>
      <c r="F195" s="240" t="s">
        <v>263</v>
      </c>
      <c r="G195" s="238"/>
      <c r="H195" s="241">
        <v>199.40000000000001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7" t="s">
        <v>149</v>
      </c>
      <c r="AU195" s="247" t="s">
        <v>83</v>
      </c>
      <c r="AV195" s="12" t="s">
        <v>85</v>
      </c>
      <c r="AW195" s="12" t="s">
        <v>33</v>
      </c>
      <c r="AX195" s="12" t="s">
        <v>83</v>
      </c>
      <c r="AY195" s="247" t="s">
        <v>137</v>
      </c>
    </row>
    <row r="196" s="2" customFormat="1" ht="21.75" customHeight="1">
      <c r="A196" s="36"/>
      <c r="B196" s="37"/>
      <c r="C196" s="219" t="s">
        <v>264</v>
      </c>
      <c r="D196" s="219" t="s">
        <v>138</v>
      </c>
      <c r="E196" s="220" t="s">
        <v>265</v>
      </c>
      <c r="F196" s="221" t="s">
        <v>266</v>
      </c>
      <c r="G196" s="222" t="s">
        <v>163</v>
      </c>
      <c r="H196" s="223">
        <v>410</v>
      </c>
      <c r="I196" s="224"/>
      <c r="J196" s="225">
        <f>ROUND(I196*H196,2)</f>
        <v>0</v>
      </c>
      <c r="K196" s="221" t="s">
        <v>142</v>
      </c>
      <c r="L196" s="42"/>
      <c r="M196" s="226" t="s">
        <v>1</v>
      </c>
      <c r="N196" s="227" t="s">
        <v>42</v>
      </c>
      <c r="O196" s="89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143</v>
      </c>
      <c r="AT196" s="230" t="s">
        <v>138</v>
      </c>
      <c r="AU196" s="230" t="s">
        <v>83</v>
      </c>
      <c r="AY196" s="15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83</v>
      </c>
      <c r="BK196" s="231">
        <f>ROUND(I196*H196,2)</f>
        <v>0</v>
      </c>
      <c r="BL196" s="15" t="s">
        <v>143</v>
      </c>
      <c r="BM196" s="230" t="s">
        <v>267</v>
      </c>
    </row>
    <row r="197" s="2" customFormat="1">
      <c r="A197" s="36"/>
      <c r="B197" s="37"/>
      <c r="C197" s="38"/>
      <c r="D197" s="232" t="s">
        <v>147</v>
      </c>
      <c r="E197" s="38"/>
      <c r="F197" s="233" t="s">
        <v>268</v>
      </c>
      <c r="G197" s="38"/>
      <c r="H197" s="38"/>
      <c r="I197" s="234"/>
      <c r="J197" s="38"/>
      <c r="K197" s="38"/>
      <c r="L197" s="42"/>
      <c r="M197" s="235"/>
      <c r="N197" s="236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147</v>
      </c>
      <c r="AU197" s="15" t="s">
        <v>83</v>
      </c>
    </row>
    <row r="198" s="2" customFormat="1" ht="21.75" customHeight="1">
      <c r="A198" s="36"/>
      <c r="B198" s="37"/>
      <c r="C198" s="219" t="s">
        <v>269</v>
      </c>
      <c r="D198" s="219" t="s">
        <v>138</v>
      </c>
      <c r="E198" s="220" t="s">
        <v>270</v>
      </c>
      <c r="F198" s="221" t="s">
        <v>271</v>
      </c>
      <c r="G198" s="222" t="s">
        <v>163</v>
      </c>
      <c r="H198" s="223">
        <v>10</v>
      </c>
      <c r="I198" s="224"/>
      <c r="J198" s="225">
        <f>ROUND(I198*H198,2)</f>
        <v>0</v>
      </c>
      <c r="K198" s="221" t="s">
        <v>142</v>
      </c>
      <c r="L198" s="42"/>
      <c r="M198" s="226" t="s">
        <v>1</v>
      </c>
      <c r="N198" s="227" t="s">
        <v>42</v>
      </c>
      <c r="O198" s="89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143</v>
      </c>
      <c r="AT198" s="230" t="s">
        <v>138</v>
      </c>
      <c r="AU198" s="230" t="s">
        <v>83</v>
      </c>
      <c r="AY198" s="15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83</v>
      </c>
      <c r="BK198" s="231">
        <f>ROUND(I198*H198,2)</f>
        <v>0</v>
      </c>
      <c r="BL198" s="15" t="s">
        <v>143</v>
      </c>
      <c r="BM198" s="230" t="s">
        <v>272</v>
      </c>
    </row>
    <row r="199" s="2" customFormat="1" ht="21.75" customHeight="1">
      <c r="A199" s="36"/>
      <c r="B199" s="37"/>
      <c r="C199" s="259" t="s">
        <v>273</v>
      </c>
      <c r="D199" s="259" t="s">
        <v>274</v>
      </c>
      <c r="E199" s="260" t="s">
        <v>275</v>
      </c>
      <c r="F199" s="261" t="s">
        <v>276</v>
      </c>
      <c r="G199" s="262" t="s">
        <v>207</v>
      </c>
      <c r="H199" s="263">
        <v>3030.7089999999998</v>
      </c>
      <c r="I199" s="264"/>
      <c r="J199" s="265">
        <f>ROUND(I199*H199,2)</f>
        <v>0</v>
      </c>
      <c r="K199" s="261" t="s">
        <v>142</v>
      </c>
      <c r="L199" s="266"/>
      <c r="M199" s="267" t="s">
        <v>1</v>
      </c>
      <c r="N199" s="268" t="s">
        <v>42</v>
      </c>
      <c r="O199" s="89"/>
      <c r="P199" s="228">
        <f>O199*H199</f>
        <v>0</v>
      </c>
      <c r="Q199" s="228">
        <v>1</v>
      </c>
      <c r="R199" s="228">
        <f>Q199*H199</f>
        <v>3030.7089999999998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183</v>
      </c>
      <c r="AT199" s="230" t="s">
        <v>274</v>
      </c>
      <c r="AU199" s="230" t="s">
        <v>83</v>
      </c>
      <c r="AY199" s="15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83</v>
      </c>
      <c r="BK199" s="231">
        <f>ROUND(I199*H199,2)</f>
        <v>0</v>
      </c>
      <c r="BL199" s="15" t="s">
        <v>143</v>
      </c>
      <c r="BM199" s="230" t="s">
        <v>277</v>
      </c>
    </row>
    <row r="200" s="12" customFormat="1">
      <c r="A200" s="12"/>
      <c r="B200" s="237"/>
      <c r="C200" s="238"/>
      <c r="D200" s="232" t="s">
        <v>149</v>
      </c>
      <c r="E200" s="239" t="s">
        <v>1</v>
      </c>
      <c r="F200" s="240" t="s">
        <v>278</v>
      </c>
      <c r="G200" s="238"/>
      <c r="H200" s="241">
        <v>3030.7089999999998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7" t="s">
        <v>149</v>
      </c>
      <c r="AU200" s="247" t="s">
        <v>83</v>
      </c>
      <c r="AV200" s="12" t="s">
        <v>85</v>
      </c>
      <c r="AW200" s="12" t="s">
        <v>33</v>
      </c>
      <c r="AX200" s="12" t="s">
        <v>83</v>
      </c>
      <c r="AY200" s="247" t="s">
        <v>137</v>
      </c>
    </row>
    <row r="201" s="2" customFormat="1" ht="21.75" customHeight="1">
      <c r="A201" s="36"/>
      <c r="B201" s="37"/>
      <c r="C201" s="219" t="s">
        <v>279</v>
      </c>
      <c r="D201" s="219" t="s">
        <v>138</v>
      </c>
      <c r="E201" s="220" t="s">
        <v>280</v>
      </c>
      <c r="F201" s="221" t="s">
        <v>281</v>
      </c>
      <c r="G201" s="222" t="s">
        <v>163</v>
      </c>
      <c r="H201" s="223">
        <v>80</v>
      </c>
      <c r="I201" s="224"/>
      <c r="J201" s="225">
        <f>ROUND(I201*H201,2)</f>
        <v>0</v>
      </c>
      <c r="K201" s="221" t="s">
        <v>142</v>
      </c>
      <c r="L201" s="42"/>
      <c r="M201" s="226" t="s">
        <v>1</v>
      </c>
      <c r="N201" s="227" t="s">
        <v>42</v>
      </c>
      <c r="O201" s="89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143</v>
      </c>
      <c r="AT201" s="230" t="s">
        <v>138</v>
      </c>
      <c r="AU201" s="230" t="s">
        <v>83</v>
      </c>
      <c r="AY201" s="15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83</v>
      </c>
      <c r="BK201" s="231">
        <f>ROUND(I201*H201,2)</f>
        <v>0</v>
      </c>
      <c r="BL201" s="15" t="s">
        <v>143</v>
      </c>
      <c r="BM201" s="230" t="s">
        <v>282</v>
      </c>
    </row>
    <row r="202" s="2" customFormat="1" ht="24.15" customHeight="1">
      <c r="A202" s="36"/>
      <c r="B202" s="37"/>
      <c r="C202" s="219" t="s">
        <v>283</v>
      </c>
      <c r="D202" s="219" t="s">
        <v>138</v>
      </c>
      <c r="E202" s="220" t="s">
        <v>284</v>
      </c>
      <c r="F202" s="221" t="s">
        <v>285</v>
      </c>
      <c r="G202" s="222" t="s">
        <v>286</v>
      </c>
      <c r="H202" s="223">
        <v>156</v>
      </c>
      <c r="I202" s="224"/>
      <c r="J202" s="225">
        <f>ROUND(I202*H202,2)</f>
        <v>0</v>
      </c>
      <c r="K202" s="221" t="s">
        <v>142</v>
      </c>
      <c r="L202" s="42"/>
      <c r="M202" s="226" t="s">
        <v>1</v>
      </c>
      <c r="N202" s="227" t="s">
        <v>42</v>
      </c>
      <c r="O202" s="89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143</v>
      </c>
      <c r="AT202" s="230" t="s">
        <v>138</v>
      </c>
      <c r="AU202" s="230" t="s">
        <v>83</v>
      </c>
      <c r="AY202" s="15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83</v>
      </c>
      <c r="BK202" s="231">
        <f>ROUND(I202*H202,2)</f>
        <v>0</v>
      </c>
      <c r="BL202" s="15" t="s">
        <v>143</v>
      </c>
      <c r="BM202" s="230" t="s">
        <v>287</v>
      </c>
    </row>
    <row r="203" s="12" customFormat="1">
      <c r="A203" s="12"/>
      <c r="B203" s="237"/>
      <c r="C203" s="238"/>
      <c r="D203" s="232" t="s">
        <v>149</v>
      </c>
      <c r="E203" s="239" t="s">
        <v>1</v>
      </c>
      <c r="F203" s="240" t="s">
        <v>288</v>
      </c>
      <c r="G203" s="238"/>
      <c r="H203" s="241">
        <v>56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7" t="s">
        <v>149</v>
      </c>
      <c r="AU203" s="247" t="s">
        <v>83</v>
      </c>
      <c r="AV203" s="12" t="s">
        <v>85</v>
      </c>
      <c r="AW203" s="12" t="s">
        <v>33</v>
      </c>
      <c r="AX203" s="12" t="s">
        <v>77</v>
      </c>
      <c r="AY203" s="247" t="s">
        <v>137</v>
      </c>
    </row>
    <row r="204" s="12" customFormat="1">
      <c r="A204" s="12"/>
      <c r="B204" s="237"/>
      <c r="C204" s="238"/>
      <c r="D204" s="232" t="s">
        <v>149</v>
      </c>
      <c r="E204" s="239" t="s">
        <v>1</v>
      </c>
      <c r="F204" s="240" t="s">
        <v>289</v>
      </c>
      <c r="G204" s="238"/>
      <c r="H204" s="241">
        <v>100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7" t="s">
        <v>149</v>
      </c>
      <c r="AU204" s="247" t="s">
        <v>83</v>
      </c>
      <c r="AV204" s="12" t="s">
        <v>85</v>
      </c>
      <c r="AW204" s="12" t="s">
        <v>33</v>
      </c>
      <c r="AX204" s="12" t="s">
        <v>77</v>
      </c>
      <c r="AY204" s="247" t="s">
        <v>137</v>
      </c>
    </row>
    <row r="205" s="13" customFormat="1">
      <c r="A205" s="13"/>
      <c r="B205" s="248"/>
      <c r="C205" s="249"/>
      <c r="D205" s="232" t="s">
        <v>149</v>
      </c>
      <c r="E205" s="250" t="s">
        <v>1</v>
      </c>
      <c r="F205" s="251" t="s">
        <v>195</v>
      </c>
      <c r="G205" s="249"/>
      <c r="H205" s="252">
        <v>156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8" t="s">
        <v>149</v>
      </c>
      <c r="AU205" s="258" t="s">
        <v>83</v>
      </c>
      <c r="AV205" s="13" t="s">
        <v>143</v>
      </c>
      <c r="AW205" s="13" t="s">
        <v>33</v>
      </c>
      <c r="AX205" s="13" t="s">
        <v>83</v>
      </c>
      <c r="AY205" s="258" t="s">
        <v>137</v>
      </c>
    </row>
    <row r="206" s="2" customFormat="1" ht="16.5" customHeight="1">
      <c r="A206" s="36"/>
      <c r="B206" s="37"/>
      <c r="C206" s="219" t="s">
        <v>290</v>
      </c>
      <c r="D206" s="219" t="s">
        <v>138</v>
      </c>
      <c r="E206" s="220" t="s">
        <v>291</v>
      </c>
      <c r="F206" s="221" t="s">
        <v>292</v>
      </c>
      <c r="G206" s="222" t="s">
        <v>293</v>
      </c>
      <c r="H206" s="223">
        <v>153</v>
      </c>
      <c r="I206" s="224"/>
      <c r="J206" s="225">
        <f>ROUND(I206*H206,2)</f>
        <v>0</v>
      </c>
      <c r="K206" s="221" t="s">
        <v>142</v>
      </c>
      <c r="L206" s="42"/>
      <c r="M206" s="226" t="s">
        <v>1</v>
      </c>
      <c r="N206" s="227" t="s">
        <v>42</v>
      </c>
      <c r="O206" s="89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0" t="s">
        <v>143</v>
      </c>
      <c r="AT206" s="230" t="s">
        <v>138</v>
      </c>
      <c r="AU206" s="230" t="s">
        <v>83</v>
      </c>
      <c r="AY206" s="15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5" t="s">
        <v>83</v>
      </c>
      <c r="BK206" s="231">
        <f>ROUND(I206*H206,2)</f>
        <v>0</v>
      </c>
      <c r="BL206" s="15" t="s">
        <v>143</v>
      </c>
      <c r="BM206" s="230" t="s">
        <v>294</v>
      </c>
    </row>
    <row r="207" s="2" customFormat="1" ht="24.15" customHeight="1">
      <c r="A207" s="36"/>
      <c r="B207" s="37"/>
      <c r="C207" s="219" t="s">
        <v>295</v>
      </c>
      <c r="D207" s="219" t="s">
        <v>138</v>
      </c>
      <c r="E207" s="220" t="s">
        <v>296</v>
      </c>
      <c r="F207" s="221" t="s">
        <v>297</v>
      </c>
      <c r="G207" s="222" t="s">
        <v>163</v>
      </c>
      <c r="H207" s="223">
        <v>181.30000000000001</v>
      </c>
      <c r="I207" s="224"/>
      <c r="J207" s="225">
        <f>ROUND(I207*H207,2)</f>
        <v>0</v>
      </c>
      <c r="K207" s="221" t="s">
        <v>142</v>
      </c>
      <c r="L207" s="42"/>
      <c r="M207" s="226" t="s">
        <v>1</v>
      </c>
      <c r="N207" s="227" t="s">
        <v>42</v>
      </c>
      <c r="O207" s="89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143</v>
      </c>
      <c r="AT207" s="230" t="s">
        <v>138</v>
      </c>
      <c r="AU207" s="230" t="s">
        <v>83</v>
      </c>
      <c r="AY207" s="15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83</v>
      </c>
      <c r="BK207" s="231">
        <f>ROUND(I207*H207,2)</f>
        <v>0</v>
      </c>
      <c r="BL207" s="15" t="s">
        <v>143</v>
      </c>
      <c r="BM207" s="230" t="s">
        <v>298</v>
      </c>
    </row>
    <row r="208" s="2" customFormat="1">
      <c r="A208" s="36"/>
      <c r="B208" s="37"/>
      <c r="C208" s="38"/>
      <c r="D208" s="232" t="s">
        <v>147</v>
      </c>
      <c r="E208" s="38"/>
      <c r="F208" s="233" t="s">
        <v>231</v>
      </c>
      <c r="G208" s="38"/>
      <c r="H208" s="38"/>
      <c r="I208" s="234"/>
      <c r="J208" s="38"/>
      <c r="K208" s="38"/>
      <c r="L208" s="42"/>
      <c r="M208" s="235"/>
      <c r="N208" s="236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147</v>
      </c>
      <c r="AU208" s="15" t="s">
        <v>83</v>
      </c>
    </row>
    <row r="209" s="12" customFormat="1">
      <c r="A209" s="12"/>
      <c r="B209" s="237"/>
      <c r="C209" s="238"/>
      <c r="D209" s="232" t="s">
        <v>149</v>
      </c>
      <c r="E209" s="239" t="s">
        <v>1</v>
      </c>
      <c r="F209" s="240" t="s">
        <v>299</v>
      </c>
      <c r="G209" s="238"/>
      <c r="H209" s="241">
        <v>181.30000000000001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7" t="s">
        <v>149</v>
      </c>
      <c r="AU209" s="247" t="s">
        <v>83</v>
      </c>
      <c r="AV209" s="12" t="s">
        <v>85</v>
      </c>
      <c r="AW209" s="12" t="s">
        <v>33</v>
      </c>
      <c r="AX209" s="12" t="s">
        <v>83</v>
      </c>
      <c r="AY209" s="247" t="s">
        <v>137</v>
      </c>
    </row>
    <row r="210" s="2" customFormat="1" ht="24.15" customHeight="1">
      <c r="A210" s="36"/>
      <c r="B210" s="37"/>
      <c r="C210" s="219" t="s">
        <v>300</v>
      </c>
      <c r="D210" s="219" t="s">
        <v>138</v>
      </c>
      <c r="E210" s="220" t="s">
        <v>301</v>
      </c>
      <c r="F210" s="221" t="s">
        <v>302</v>
      </c>
      <c r="G210" s="222" t="s">
        <v>163</v>
      </c>
      <c r="H210" s="223">
        <v>199.40000000000001</v>
      </c>
      <c r="I210" s="224"/>
      <c r="J210" s="225">
        <f>ROUND(I210*H210,2)</f>
        <v>0</v>
      </c>
      <c r="K210" s="221" t="s">
        <v>142</v>
      </c>
      <c r="L210" s="42"/>
      <c r="M210" s="226" t="s">
        <v>1</v>
      </c>
      <c r="N210" s="227" t="s">
        <v>42</v>
      </c>
      <c r="O210" s="89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0" t="s">
        <v>143</v>
      </c>
      <c r="AT210" s="230" t="s">
        <v>138</v>
      </c>
      <c r="AU210" s="230" t="s">
        <v>83</v>
      </c>
      <c r="AY210" s="15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5" t="s">
        <v>83</v>
      </c>
      <c r="BK210" s="231">
        <f>ROUND(I210*H210,2)</f>
        <v>0</v>
      </c>
      <c r="BL210" s="15" t="s">
        <v>143</v>
      </c>
      <c r="BM210" s="230" t="s">
        <v>303</v>
      </c>
    </row>
    <row r="211" s="2" customFormat="1">
      <c r="A211" s="36"/>
      <c r="B211" s="37"/>
      <c r="C211" s="38"/>
      <c r="D211" s="232" t="s">
        <v>147</v>
      </c>
      <c r="E211" s="38"/>
      <c r="F211" s="233" t="s">
        <v>231</v>
      </c>
      <c r="G211" s="38"/>
      <c r="H211" s="38"/>
      <c r="I211" s="234"/>
      <c r="J211" s="38"/>
      <c r="K211" s="38"/>
      <c r="L211" s="42"/>
      <c r="M211" s="235"/>
      <c r="N211" s="236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147</v>
      </c>
      <c r="AU211" s="15" t="s">
        <v>83</v>
      </c>
    </row>
    <row r="212" s="12" customFormat="1">
      <c r="A212" s="12"/>
      <c r="B212" s="237"/>
      <c r="C212" s="238"/>
      <c r="D212" s="232" t="s">
        <v>149</v>
      </c>
      <c r="E212" s="239" t="s">
        <v>1</v>
      </c>
      <c r="F212" s="240" t="s">
        <v>263</v>
      </c>
      <c r="G212" s="238"/>
      <c r="H212" s="241">
        <v>199.40000000000001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7" t="s">
        <v>149</v>
      </c>
      <c r="AU212" s="247" t="s">
        <v>83</v>
      </c>
      <c r="AV212" s="12" t="s">
        <v>85</v>
      </c>
      <c r="AW212" s="12" t="s">
        <v>33</v>
      </c>
      <c r="AX212" s="12" t="s">
        <v>83</v>
      </c>
      <c r="AY212" s="247" t="s">
        <v>137</v>
      </c>
    </row>
    <row r="213" s="2" customFormat="1" ht="44.25" customHeight="1">
      <c r="A213" s="36"/>
      <c r="B213" s="37"/>
      <c r="C213" s="219" t="s">
        <v>304</v>
      </c>
      <c r="D213" s="219" t="s">
        <v>138</v>
      </c>
      <c r="E213" s="220" t="s">
        <v>305</v>
      </c>
      <c r="F213" s="221" t="s">
        <v>306</v>
      </c>
      <c r="G213" s="222" t="s">
        <v>163</v>
      </c>
      <c r="H213" s="223">
        <v>210</v>
      </c>
      <c r="I213" s="224"/>
      <c r="J213" s="225">
        <f>ROUND(I213*H213,2)</f>
        <v>0</v>
      </c>
      <c r="K213" s="221" t="s">
        <v>142</v>
      </c>
      <c r="L213" s="42"/>
      <c r="M213" s="226" t="s">
        <v>1</v>
      </c>
      <c r="N213" s="227" t="s">
        <v>42</v>
      </c>
      <c r="O213" s="89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0" t="s">
        <v>143</v>
      </c>
      <c r="AT213" s="230" t="s">
        <v>138</v>
      </c>
      <c r="AU213" s="230" t="s">
        <v>83</v>
      </c>
      <c r="AY213" s="15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5" t="s">
        <v>83</v>
      </c>
      <c r="BK213" s="231">
        <f>ROUND(I213*H213,2)</f>
        <v>0</v>
      </c>
      <c r="BL213" s="15" t="s">
        <v>143</v>
      </c>
      <c r="BM213" s="230" t="s">
        <v>307</v>
      </c>
    </row>
    <row r="214" s="2" customFormat="1">
      <c r="A214" s="36"/>
      <c r="B214" s="37"/>
      <c r="C214" s="38"/>
      <c r="D214" s="232" t="s">
        <v>147</v>
      </c>
      <c r="E214" s="38"/>
      <c r="F214" s="233" t="s">
        <v>308</v>
      </c>
      <c r="G214" s="38"/>
      <c r="H214" s="38"/>
      <c r="I214" s="234"/>
      <c r="J214" s="38"/>
      <c r="K214" s="38"/>
      <c r="L214" s="42"/>
      <c r="M214" s="235"/>
      <c r="N214" s="236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147</v>
      </c>
      <c r="AU214" s="15" t="s">
        <v>83</v>
      </c>
    </row>
    <row r="215" s="12" customFormat="1">
      <c r="A215" s="12"/>
      <c r="B215" s="237"/>
      <c r="C215" s="238"/>
      <c r="D215" s="232" t="s">
        <v>149</v>
      </c>
      <c r="E215" s="239" t="s">
        <v>1</v>
      </c>
      <c r="F215" s="240" t="s">
        <v>309</v>
      </c>
      <c r="G215" s="238"/>
      <c r="H215" s="241">
        <v>210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7" t="s">
        <v>149</v>
      </c>
      <c r="AU215" s="247" t="s">
        <v>83</v>
      </c>
      <c r="AV215" s="12" t="s">
        <v>85</v>
      </c>
      <c r="AW215" s="12" t="s">
        <v>33</v>
      </c>
      <c r="AX215" s="12" t="s">
        <v>83</v>
      </c>
      <c r="AY215" s="247" t="s">
        <v>137</v>
      </c>
    </row>
    <row r="216" s="2" customFormat="1" ht="44.25" customHeight="1">
      <c r="A216" s="36"/>
      <c r="B216" s="37"/>
      <c r="C216" s="219" t="s">
        <v>310</v>
      </c>
      <c r="D216" s="219" t="s">
        <v>138</v>
      </c>
      <c r="E216" s="220" t="s">
        <v>311</v>
      </c>
      <c r="F216" s="221" t="s">
        <v>312</v>
      </c>
      <c r="G216" s="222" t="s">
        <v>163</v>
      </c>
      <c r="H216" s="223">
        <v>2664</v>
      </c>
      <c r="I216" s="224"/>
      <c r="J216" s="225">
        <f>ROUND(I216*H216,2)</f>
        <v>0</v>
      </c>
      <c r="K216" s="221" t="s">
        <v>142</v>
      </c>
      <c r="L216" s="42"/>
      <c r="M216" s="226" t="s">
        <v>1</v>
      </c>
      <c r="N216" s="227" t="s">
        <v>42</v>
      </c>
      <c r="O216" s="89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0" t="s">
        <v>143</v>
      </c>
      <c r="AT216" s="230" t="s">
        <v>138</v>
      </c>
      <c r="AU216" s="230" t="s">
        <v>83</v>
      </c>
      <c r="AY216" s="15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5" t="s">
        <v>83</v>
      </c>
      <c r="BK216" s="231">
        <f>ROUND(I216*H216,2)</f>
        <v>0</v>
      </c>
      <c r="BL216" s="15" t="s">
        <v>143</v>
      </c>
      <c r="BM216" s="230" t="s">
        <v>313</v>
      </c>
    </row>
    <row r="217" s="2" customFormat="1">
      <c r="A217" s="36"/>
      <c r="B217" s="37"/>
      <c r="C217" s="38"/>
      <c r="D217" s="232" t="s">
        <v>147</v>
      </c>
      <c r="E217" s="38"/>
      <c r="F217" s="233" t="s">
        <v>308</v>
      </c>
      <c r="G217" s="38"/>
      <c r="H217" s="38"/>
      <c r="I217" s="234"/>
      <c r="J217" s="38"/>
      <c r="K217" s="38"/>
      <c r="L217" s="42"/>
      <c r="M217" s="235"/>
      <c r="N217" s="236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147</v>
      </c>
      <c r="AU217" s="15" t="s">
        <v>83</v>
      </c>
    </row>
    <row r="218" s="12" customFormat="1">
      <c r="A218" s="12"/>
      <c r="B218" s="237"/>
      <c r="C218" s="238"/>
      <c r="D218" s="232" t="s">
        <v>149</v>
      </c>
      <c r="E218" s="239" t="s">
        <v>1</v>
      </c>
      <c r="F218" s="240" t="s">
        <v>314</v>
      </c>
      <c r="G218" s="238"/>
      <c r="H218" s="241">
        <v>2664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7" t="s">
        <v>149</v>
      </c>
      <c r="AU218" s="247" t="s">
        <v>83</v>
      </c>
      <c r="AV218" s="12" t="s">
        <v>85</v>
      </c>
      <c r="AW218" s="12" t="s">
        <v>33</v>
      </c>
      <c r="AX218" s="12" t="s">
        <v>83</v>
      </c>
      <c r="AY218" s="247" t="s">
        <v>137</v>
      </c>
    </row>
    <row r="219" s="2" customFormat="1" ht="24.15" customHeight="1">
      <c r="A219" s="36"/>
      <c r="B219" s="37"/>
      <c r="C219" s="219" t="s">
        <v>315</v>
      </c>
      <c r="D219" s="219" t="s">
        <v>138</v>
      </c>
      <c r="E219" s="220" t="s">
        <v>316</v>
      </c>
      <c r="F219" s="221" t="s">
        <v>317</v>
      </c>
      <c r="G219" s="222" t="s">
        <v>318</v>
      </c>
      <c r="H219" s="223">
        <v>300</v>
      </c>
      <c r="I219" s="224"/>
      <c r="J219" s="225">
        <f>ROUND(I219*H219,2)</f>
        <v>0</v>
      </c>
      <c r="K219" s="221" t="s">
        <v>142</v>
      </c>
      <c r="L219" s="42"/>
      <c r="M219" s="226" t="s">
        <v>1</v>
      </c>
      <c r="N219" s="227" t="s">
        <v>42</v>
      </c>
      <c r="O219" s="89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0" t="s">
        <v>143</v>
      </c>
      <c r="AT219" s="230" t="s">
        <v>138</v>
      </c>
      <c r="AU219" s="230" t="s">
        <v>83</v>
      </c>
      <c r="AY219" s="15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5" t="s">
        <v>83</v>
      </c>
      <c r="BK219" s="231">
        <f>ROUND(I219*H219,2)</f>
        <v>0</v>
      </c>
      <c r="BL219" s="15" t="s">
        <v>143</v>
      </c>
      <c r="BM219" s="230" t="s">
        <v>319</v>
      </c>
    </row>
    <row r="220" s="2" customFormat="1" ht="16.5" customHeight="1">
      <c r="A220" s="36"/>
      <c r="B220" s="37"/>
      <c r="C220" s="219" t="s">
        <v>320</v>
      </c>
      <c r="D220" s="219" t="s">
        <v>138</v>
      </c>
      <c r="E220" s="220" t="s">
        <v>321</v>
      </c>
      <c r="F220" s="221" t="s">
        <v>322</v>
      </c>
      <c r="G220" s="222" t="s">
        <v>186</v>
      </c>
      <c r="H220" s="223">
        <v>9</v>
      </c>
      <c r="I220" s="224"/>
      <c r="J220" s="225">
        <f>ROUND(I220*H220,2)</f>
        <v>0</v>
      </c>
      <c r="K220" s="221" t="s">
        <v>142</v>
      </c>
      <c r="L220" s="42"/>
      <c r="M220" s="226" t="s">
        <v>1</v>
      </c>
      <c r="N220" s="227" t="s">
        <v>42</v>
      </c>
      <c r="O220" s="89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0" t="s">
        <v>143</v>
      </c>
      <c r="AT220" s="230" t="s">
        <v>138</v>
      </c>
      <c r="AU220" s="230" t="s">
        <v>83</v>
      </c>
      <c r="AY220" s="15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5" t="s">
        <v>83</v>
      </c>
      <c r="BK220" s="231">
        <f>ROUND(I220*H220,2)</f>
        <v>0</v>
      </c>
      <c r="BL220" s="15" t="s">
        <v>143</v>
      </c>
      <c r="BM220" s="230" t="s">
        <v>323</v>
      </c>
    </row>
    <row r="221" s="12" customFormat="1">
      <c r="A221" s="12"/>
      <c r="B221" s="237"/>
      <c r="C221" s="238"/>
      <c r="D221" s="232" t="s">
        <v>149</v>
      </c>
      <c r="E221" s="239" t="s">
        <v>1</v>
      </c>
      <c r="F221" s="240" t="s">
        <v>324</v>
      </c>
      <c r="G221" s="238"/>
      <c r="H221" s="241">
        <v>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7" t="s">
        <v>149</v>
      </c>
      <c r="AU221" s="247" t="s">
        <v>83</v>
      </c>
      <c r="AV221" s="12" t="s">
        <v>85</v>
      </c>
      <c r="AW221" s="12" t="s">
        <v>33</v>
      </c>
      <c r="AX221" s="12" t="s">
        <v>83</v>
      </c>
      <c r="AY221" s="247" t="s">
        <v>137</v>
      </c>
    </row>
    <row r="222" s="2" customFormat="1" ht="16.5" customHeight="1">
      <c r="A222" s="36"/>
      <c r="B222" s="37"/>
      <c r="C222" s="259" t="s">
        <v>325</v>
      </c>
      <c r="D222" s="259" t="s">
        <v>274</v>
      </c>
      <c r="E222" s="260" t="s">
        <v>326</v>
      </c>
      <c r="F222" s="261" t="s">
        <v>327</v>
      </c>
      <c r="G222" s="262" t="s">
        <v>207</v>
      </c>
      <c r="H222" s="263">
        <v>15.300000000000001</v>
      </c>
      <c r="I222" s="264"/>
      <c r="J222" s="265">
        <f>ROUND(I222*H222,2)</f>
        <v>0</v>
      </c>
      <c r="K222" s="261" t="s">
        <v>142</v>
      </c>
      <c r="L222" s="266"/>
      <c r="M222" s="267" t="s">
        <v>1</v>
      </c>
      <c r="N222" s="268" t="s">
        <v>42</v>
      </c>
      <c r="O222" s="89"/>
      <c r="P222" s="228">
        <f>O222*H222</f>
        <v>0</v>
      </c>
      <c r="Q222" s="228">
        <v>1</v>
      </c>
      <c r="R222" s="228">
        <f>Q222*H222</f>
        <v>15.300000000000001</v>
      </c>
      <c r="S222" s="228">
        <v>0</v>
      </c>
      <c r="T222" s="229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0" t="s">
        <v>183</v>
      </c>
      <c r="AT222" s="230" t="s">
        <v>274</v>
      </c>
      <c r="AU222" s="230" t="s">
        <v>83</v>
      </c>
      <c r="AY222" s="15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5" t="s">
        <v>83</v>
      </c>
      <c r="BK222" s="231">
        <f>ROUND(I222*H222,2)</f>
        <v>0</v>
      </c>
      <c r="BL222" s="15" t="s">
        <v>143</v>
      </c>
      <c r="BM222" s="230" t="s">
        <v>328</v>
      </c>
    </row>
    <row r="223" s="12" customFormat="1">
      <c r="A223" s="12"/>
      <c r="B223" s="237"/>
      <c r="C223" s="238"/>
      <c r="D223" s="232" t="s">
        <v>149</v>
      </c>
      <c r="E223" s="239" t="s">
        <v>1</v>
      </c>
      <c r="F223" s="240" t="s">
        <v>329</v>
      </c>
      <c r="G223" s="238"/>
      <c r="H223" s="241">
        <v>15.300000000000001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47" t="s">
        <v>149</v>
      </c>
      <c r="AU223" s="247" t="s">
        <v>83</v>
      </c>
      <c r="AV223" s="12" t="s">
        <v>85</v>
      </c>
      <c r="AW223" s="12" t="s">
        <v>33</v>
      </c>
      <c r="AX223" s="12" t="s">
        <v>83</v>
      </c>
      <c r="AY223" s="247" t="s">
        <v>137</v>
      </c>
    </row>
    <row r="224" s="2" customFormat="1" ht="24.15" customHeight="1">
      <c r="A224" s="36"/>
      <c r="B224" s="37"/>
      <c r="C224" s="219" t="s">
        <v>330</v>
      </c>
      <c r="D224" s="219" t="s">
        <v>138</v>
      </c>
      <c r="E224" s="220" t="s">
        <v>331</v>
      </c>
      <c r="F224" s="221" t="s">
        <v>332</v>
      </c>
      <c r="G224" s="222" t="s">
        <v>163</v>
      </c>
      <c r="H224" s="223">
        <v>441</v>
      </c>
      <c r="I224" s="224"/>
      <c r="J224" s="225">
        <f>ROUND(I224*H224,2)</f>
        <v>0</v>
      </c>
      <c r="K224" s="221" t="s">
        <v>142</v>
      </c>
      <c r="L224" s="42"/>
      <c r="M224" s="226" t="s">
        <v>1</v>
      </c>
      <c r="N224" s="227" t="s">
        <v>42</v>
      </c>
      <c r="O224" s="89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30" t="s">
        <v>143</v>
      </c>
      <c r="AT224" s="230" t="s">
        <v>138</v>
      </c>
      <c r="AU224" s="230" t="s">
        <v>83</v>
      </c>
      <c r="AY224" s="15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5" t="s">
        <v>83</v>
      </c>
      <c r="BK224" s="231">
        <f>ROUND(I224*H224,2)</f>
        <v>0</v>
      </c>
      <c r="BL224" s="15" t="s">
        <v>143</v>
      </c>
      <c r="BM224" s="230" t="s">
        <v>333</v>
      </c>
    </row>
    <row r="225" s="2" customFormat="1">
      <c r="A225" s="36"/>
      <c r="B225" s="37"/>
      <c r="C225" s="38"/>
      <c r="D225" s="232" t="s">
        <v>147</v>
      </c>
      <c r="E225" s="38"/>
      <c r="F225" s="233" t="s">
        <v>334</v>
      </c>
      <c r="G225" s="38"/>
      <c r="H225" s="38"/>
      <c r="I225" s="234"/>
      <c r="J225" s="38"/>
      <c r="K225" s="38"/>
      <c r="L225" s="42"/>
      <c r="M225" s="235"/>
      <c r="N225" s="236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147</v>
      </c>
      <c r="AU225" s="15" t="s">
        <v>83</v>
      </c>
    </row>
    <row r="226" s="12" customFormat="1">
      <c r="A226" s="12"/>
      <c r="B226" s="237"/>
      <c r="C226" s="238"/>
      <c r="D226" s="232" t="s">
        <v>149</v>
      </c>
      <c r="E226" s="239" t="s">
        <v>1</v>
      </c>
      <c r="F226" s="240" t="s">
        <v>335</v>
      </c>
      <c r="G226" s="238"/>
      <c r="H226" s="241">
        <v>441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7" t="s">
        <v>149</v>
      </c>
      <c r="AU226" s="247" t="s">
        <v>83</v>
      </c>
      <c r="AV226" s="12" t="s">
        <v>85</v>
      </c>
      <c r="AW226" s="12" t="s">
        <v>33</v>
      </c>
      <c r="AX226" s="12" t="s">
        <v>83</v>
      </c>
      <c r="AY226" s="247" t="s">
        <v>137</v>
      </c>
    </row>
    <row r="227" s="2" customFormat="1" ht="24.15" customHeight="1">
      <c r="A227" s="36"/>
      <c r="B227" s="37"/>
      <c r="C227" s="219" t="s">
        <v>336</v>
      </c>
      <c r="D227" s="219" t="s">
        <v>138</v>
      </c>
      <c r="E227" s="220" t="s">
        <v>337</v>
      </c>
      <c r="F227" s="221" t="s">
        <v>338</v>
      </c>
      <c r="G227" s="222" t="s">
        <v>163</v>
      </c>
      <c r="H227" s="223">
        <v>441</v>
      </c>
      <c r="I227" s="224"/>
      <c r="J227" s="225">
        <f>ROUND(I227*H227,2)</f>
        <v>0</v>
      </c>
      <c r="K227" s="221" t="s">
        <v>142</v>
      </c>
      <c r="L227" s="42"/>
      <c r="M227" s="226" t="s">
        <v>1</v>
      </c>
      <c r="N227" s="227" t="s">
        <v>42</v>
      </c>
      <c r="O227" s="89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30" t="s">
        <v>143</v>
      </c>
      <c r="AT227" s="230" t="s">
        <v>138</v>
      </c>
      <c r="AU227" s="230" t="s">
        <v>83</v>
      </c>
      <c r="AY227" s="15" t="s">
        <v>137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5" t="s">
        <v>83</v>
      </c>
      <c r="BK227" s="231">
        <f>ROUND(I227*H227,2)</f>
        <v>0</v>
      </c>
      <c r="BL227" s="15" t="s">
        <v>143</v>
      </c>
      <c r="BM227" s="230" t="s">
        <v>339</v>
      </c>
    </row>
    <row r="228" s="2" customFormat="1">
      <c r="A228" s="36"/>
      <c r="B228" s="37"/>
      <c r="C228" s="38"/>
      <c r="D228" s="232" t="s">
        <v>147</v>
      </c>
      <c r="E228" s="38"/>
      <c r="F228" s="233" t="s">
        <v>231</v>
      </c>
      <c r="G228" s="38"/>
      <c r="H228" s="38"/>
      <c r="I228" s="234"/>
      <c r="J228" s="38"/>
      <c r="K228" s="38"/>
      <c r="L228" s="42"/>
      <c r="M228" s="235"/>
      <c r="N228" s="236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147</v>
      </c>
      <c r="AU228" s="15" t="s">
        <v>83</v>
      </c>
    </row>
    <row r="229" s="2" customFormat="1" ht="24.15" customHeight="1">
      <c r="A229" s="36"/>
      <c r="B229" s="37"/>
      <c r="C229" s="219" t="s">
        <v>340</v>
      </c>
      <c r="D229" s="219" t="s">
        <v>138</v>
      </c>
      <c r="E229" s="220" t="s">
        <v>341</v>
      </c>
      <c r="F229" s="221" t="s">
        <v>342</v>
      </c>
      <c r="G229" s="222" t="s">
        <v>141</v>
      </c>
      <c r="H229" s="223">
        <v>1.3020000000000001</v>
      </c>
      <c r="I229" s="224"/>
      <c r="J229" s="225">
        <f>ROUND(I229*H229,2)</f>
        <v>0</v>
      </c>
      <c r="K229" s="221" t="s">
        <v>142</v>
      </c>
      <c r="L229" s="42"/>
      <c r="M229" s="226" t="s">
        <v>1</v>
      </c>
      <c r="N229" s="227" t="s">
        <v>42</v>
      </c>
      <c r="O229" s="89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0" t="s">
        <v>143</v>
      </c>
      <c r="AT229" s="230" t="s">
        <v>138</v>
      </c>
      <c r="AU229" s="230" t="s">
        <v>83</v>
      </c>
      <c r="AY229" s="15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5" t="s">
        <v>83</v>
      </c>
      <c r="BK229" s="231">
        <f>ROUND(I229*H229,2)</f>
        <v>0</v>
      </c>
      <c r="BL229" s="15" t="s">
        <v>143</v>
      </c>
      <c r="BM229" s="230" t="s">
        <v>343</v>
      </c>
    </row>
    <row r="230" s="2" customFormat="1">
      <c r="A230" s="36"/>
      <c r="B230" s="37"/>
      <c r="C230" s="38"/>
      <c r="D230" s="232" t="s">
        <v>147</v>
      </c>
      <c r="E230" s="38"/>
      <c r="F230" s="233" t="s">
        <v>344</v>
      </c>
      <c r="G230" s="38"/>
      <c r="H230" s="38"/>
      <c r="I230" s="234"/>
      <c r="J230" s="38"/>
      <c r="K230" s="38"/>
      <c r="L230" s="42"/>
      <c r="M230" s="235"/>
      <c r="N230" s="236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147</v>
      </c>
      <c r="AU230" s="15" t="s">
        <v>83</v>
      </c>
    </row>
    <row r="231" s="12" customFormat="1">
      <c r="A231" s="12"/>
      <c r="B231" s="237"/>
      <c r="C231" s="238"/>
      <c r="D231" s="232" t="s">
        <v>149</v>
      </c>
      <c r="E231" s="239" t="s">
        <v>1</v>
      </c>
      <c r="F231" s="240" t="s">
        <v>345</v>
      </c>
      <c r="G231" s="238"/>
      <c r="H231" s="241">
        <v>1.3020000000000001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7" t="s">
        <v>149</v>
      </c>
      <c r="AU231" s="247" t="s">
        <v>83</v>
      </c>
      <c r="AV231" s="12" t="s">
        <v>85</v>
      </c>
      <c r="AW231" s="12" t="s">
        <v>33</v>
      </c>
      <c r="AX231" s="12" t="s">
        <v>83</v>
      </c>
      <c r="AY231" s="247" t="s">
        <v>137</v>
      </c>
    </row>
    <row r="232" s="2" customFormat="1" ht="24.15" customHeight="1">
      <c r="A232" s="36"/>
      <c r="B232" s="37"/>
      <c r="C232" s="219" t="s">
        <v>346</v>
      </c>
      <c r="D232" s="219" t="s">
        <v>138</v>
      </c>
      <c r="E232" s="220" t="s">
        <v>347</v>
      </c>
      <c r="F232" s="221" t="s">
        <v>348</v>
      </c>
      <c r="G232" s="222" t="s">
        <v>141</v>
      </c>
      <c r="H232" s="223">
        <v>1.3020000000000001</v>
      </c>
      <c r="I232" s="224"/>
      <c r="J232" s="225">
        <f>ROUND(I232*H232,2)</f>
        <v>0</v>
      </c>
      <c r="K232" s="221" t="s">
        <v>142</v>
      </c>
      <c r="L232" s="42"/>
      <c r="M232" s="226" t="s">
        <v>1</v>
      </c>
      <c r="N232" s="227" t="s">
        <v>42</v>
      </c>
      <c r="O232" s="89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30" t="s">
        <v>143</v>
      </c>
      <c r="AT232" s="230" t="s">
        <v>138</v>
      </c>
      <c r="AU232" s="230" t="s">
        <v>83</v>
      </c>
      <c r="AY232" s="15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5" t="s">
        <v>83</v>
      </c>
      <c r="BK232" s="231">
        <f>ROUND(I232*H232,2)</f>
        <v>0</v>
      </c>
      <c r="BL232" s="15" t="s">
        <v>143</v>
      </c>
      <c r="BM232" s="230" t="s">
        <v>349</v>
      </c>
    </row>
    <row r="233" s="2" customFormat="1">
      <c r="A233" s="36"/>
      <c r="B233" s="37"/>
      <c r="C233" s="38"/>
      <c r="D233" s="232" t="s">
        <v>147</v>
      </c>
      <c r="E233" s="38"/>
      <c r="F233" s="233" t="s">
        <v>350</v>
      </c>
      <c r="G233" s="38"/>
      <c r="H233" s="38"/>
      <c r="I233" s="234"/>
      <c r="J233" s="38"/>
      <c r="K233" s="38"/>
      <c r="L233" s="42"/>
      <c r="M233" s="235"/>
      <c r="N233" s="236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147</v>
      </c>
      <c r="AU233" s="15" t="s">
        <v>83</v>
      </c>
    </row>
    <row r="234" s="2" customFormat="1" ht="24.15" customHeight="1">
      <c r="A234" s="36"/>
      <c r="B234" s="37"/>
      <c r="C234" s="259" t="s">
        <v>351</v>
      </c>
      <c r="D234" s="259" t="s">
        <v>274</v>
      </c>
      <c r="E234" s="260" t="s">
        <v>352</v>
      </c>
      <c r="F234" s="261" t="s">
        <v>353</v>
      </c>
      <c r="G234" s="262" t="s">
        <v>186</v>
      </c>
      <c r="H234" s="263">
        <v>4</v>
      </c>
      <c r="I234" s="264"/>
      <c r="J234" s="265">
        <f>ROUND(I234*H234,2)</f>
        <v>0</v>
      </c>
      <c r="K234" s="261" t="s">
        <v>142</v>
      </c>
      <c r="L234" s="266"/>
      <c r="M234" s="267" t="s">
        <v>1</v>
      </c>
      <c r="N234" s="268" t="s">
        <v>42</v>
      </c>
      <c r="O234" s="89"/>
      <c r="P234" s="228">
        <f>O234*H234</f>
        <v>0</v>
      </c>
      <c r="Q234" s="228">
        <v>2.4289999999999998</v>
      </c>
      <c r="R234" s="228">
        <f>Q234*H234</f>
        <v>9.7159999999999993</v>
      </c>
      <c r="S234" s="228">
        <v>0</v>
      </c>
      <c r="T234" s="22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30" t="s">
        <v>183</v>
      </c>
      <c r="AT234" s="230" t="s">
        <v>274</v>
      </c>
      <c r="AU234" s="230" t="s">
        <v>83</v>
      </c>
      <c r="AY234" s="15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5" t="s">
        <v>83</v>
      </c>
      <c r="BK234" s="231">
        <f>ROUND(I234*H234,2)</f>
        <v>0</v>
      </c>
      <c r="BL234" s="15" t="s">
        <v>143</v>
      </c>
      <c r="BM234" s="230" t="s">
        <v>354</v>
      </c>
    </row>
    <row r="235" s="2" customFormat="1">
      <c r="A235" s="36"/>
      <c r="B235" s="37"/>
      <c r="C235" s="38"/>
      <c r="D235" s="232" t="s">
        <v>147</v>
      </c>
      <c r="E235" s="38"/>
      <c r="F235" s="233" t="s">
        <v>355</v>
      </c>
      <c r="G235" s="38"/>
      <c r="H235" s="38"/>
      <c r="I235" s="234"/>
      <c r="J235" s="38"/>
      <c r="K235" s="38"/>
      <c r="L235" s="42"/>
      <c r="M235" s="235"/>
      <c r="N235" s="236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147</v>
      </c>
      <c r="AU235" s="15" t="s">
        <v>83</v>
      </c>
    </row>
    <row r="236" s="2" customFormat="1" ht="24.15" customHeight="1">
      <c r="A236" s="36"/>
      <c r="B236" s="37"/>
      <c r="C236" s="219" t="s">
        <v>356</v>
      </c>
      <c r="D236" s="219" t="s">
        <v>138</v>
      </c>
      <c r="E236" s="220" t="s">
        <v>357</v>
      </c>
      <c r="F236" s="221" t="s">
        <v>358</v>
      </c>
      <c r="G236" s="222" t="s">
        <v>141</v>
      </c>
      <c r="H236" s="223">
        <v>0.13700000000000001</v>
      </c>
      <c r="I236" s="224"/>
      <c r="J236" s="225">
        <f>ROUND(I236*H236,2)</f>
        <v>0</v>
      </c>
      <c r="K236" s="221" t="s">
        <v>142</v>
      </c>
      <c r="L236" s="42"/>
      <c r="M236" s="226" t="s">
        <v>1</v>
      </c>
      <c r="N236" s="227" t="s">
        <v>42</v>
      </c>
      <c r="O236" s="89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0" t="s">
        <v>143</v>
      </c>
      <c r="AT236" s="230" t="s">
        <v>138</v>
      </c>
      <c r="AU236" s="230" t="s">
        <v>83</v>
      </c>
      <c r="AY236" s="15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5" t="s">
        <v>83</v>
      </c>
      <c r="BK236" s="231">
        <f>ROUND(I236*H236,2)</f>
        <v>0</v>
      </c>
      <c r="BL236" s="15" t="s">
        <v>143</v>
      </c>
      <c r="BM236" s="230" t="s">
        <v>359</v>
      </c>
    </row>
    <row r="237" s="2" customFormat="1">
      <c r="A237" s="36"/>
      <c r="B237" s="37"/>
      <c r="C237" s="38"/>
      <c r="D237" s="232" t="s">
        <v>145</v>
      </c>
      <c r="E237" s="38"/>
      <c r="F237" s="233" t="s">
        <v>253</v>
      </c>
      <c r="G237" s="38"/>
      <c r="H237" s="38"/>
      <c r="I237" s="234"/>
      <c r="J237" s="38"/>
      <c r="K237" s="38"/>
      <c r="L237" s="42"/>
      <c r="M237" s="235"/>
      <c r="N237" s="236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145</v>
      </c>
      <c r="AU237" s="15" t="s">
        <v>83</v>
      </c>
    </row>
    <row r="238" s="2" customFormat="1">
      <c r="A238" s="36"/>
      <c r="B238" s="37"/>
      <c r="C238" s="38"/>
      <c r="D238" s="232" t="s">
        <v>147</v>
      </c>
      <c r="E238" s="38"/>
      <c r="F238" s="233" t="s">
        <v>360</v>
      </c>
      <c r="G238" s="38"/>
      <c r="H238" s="38"/>
      <c r="I238" s="234"/>
      <c r="J238" s="38"/>
      <c r="K238" s="38"/>
      <c r="L238" s="42"/>
      <c r="M238" s="235"/>
      <c r="N238" s="236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147</v>
      </c>
      <c r="AU238" s="15" t="s">
        <v>83</v>
      </c>
    </row>
    <row r="239" s="12" customFormat="1">
      <c r="A239" s="12"/>
      <c r="B239" s="237"/>
      <c r="C239" s="238"/>
      <c r="D239" s="232" t="s">
        <v>149</v>
      </c>
      <c r="E239" s="239" t="s">
        <v>1</v>
      </c>
      <c r="F239" s="240" t="s">
        <v>361</v>
      </c>
      <c r="G239" s="238"/>
      <c r="H239" s="241">
        <v>0.13700000000000001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7" t="s">
        <v>149</v>
      </c>
      <c r="AU239" s="247" t="s">
        <v>83</v>
      </c>
      <c r="AV239" s="12" t="s">
        <v>85</v>
      </c>
      <c r="AW239" s="12" t="s">
        <v>33</v>
      </c>
      <c r="AX239" s="12" t="s">
        <v>83</v>
      </c>
      <c r="AY239" s="247" t="s">
        <v>137</v>
      </c>
    </row>
    <row r="240" s="2" customFormat="1" ht="24.15" customHeight="1">
      <c r="A240" s="36"/>
      <c r="B240" s="37"/>
      <c r="C240" s="219" t="s">
        <v>362</v>
      </c>
      <c r="D240" s="219" t="s">
        <v>138</v>
      </c>
      <c r="E240" s="220" t="s">
        <v>363</v>
      </c>
      <c r="F240" s="221" t="s">
        <v>364</v>
      </c>
      <c r="G240" s="222" t="s">
        <v>365</v>
      </c>
      <c r="H240" s="223">
        <v>272</v>
      </c>
      <c r="I240" s="224"/>
      <c r="J240" s="225">
        <f>ROUND(I240*H240,2)</f>
        <v>0</v>
      </c>
      <c r="K240" s="221" t="s">
        <v>142</v>
      </c>
      <c r="L240" s="42"/>
      <c r="M240" s="226" t="s">
        <v>1</v>
      </c>
      <c r="N240" s="227" t="s">
        <v>42</v>
      </c>
      <c r="O240" s="89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0" t="s">
        <v>143</v>
      </c>
      <c r="AT240" s="230" t="s">
        <v>138</v>
      </c>
      <c r="AU240" s="230" t="s">
        <v>83</v>
      </c>
      <c r="AY240" s="15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5" t="s">
        <v>83</v>
      </c>
      <c r="BK240" s="231">
        <f>ROUND(I240*H240,2)</f>
        <v>0</v>
      </c>
      <c r="BL240" s="15" t="s">
        <v>143</v>
      </c>
      <c r="BM240" s="230" t="s">
        <v>366</v>
      </c>
    </row>
    <row r="241" s="2" customFormat="1" ht="24.15" customHeight="1">
      <c r="A241" s="36"/>
      <c r="B241" s="37"/>
      <c r="C241" s="219" t="s">
        <v>367</v>
      </c>
      <c r="D241" s="219" t="s">
        <v>138</v>
      </c>
      <c r="E241" s="220" t="s">
        <v>368</v>
      </c>
      <c r="F241" s="221" t="s">
        <v>369</v>
      </c>
      <c r="G241" s="222" t="s">
        <v>163</v>
      </c>
      <c r="H241" s="223">
        <v>208</v>
      </c>
      <c r="I241" s="224"/>
      <c r="J241" s="225">
        <f>ROUND(I241*H241,2)</f>
        <v>0</v>
      </c>
      <c r="K241" s="221" t="s">
        <v>142</v>
      </c>
      <c r="L241" s="42"/>
      <c r="M241" s="226" t="s">
        <v>1</v>
      </c>
      <c r="N241" s="227" t="s">
        <v>42</v>
      </c>
      <c r="O241" s="89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30" t="s">
        <v>143</v>
      </c>
      <c r="AT241" s="230" t="s">
        <v>138</v>
      </c>
      <c r="AU241" s="230" t="s">
        <v>83</v>
      </c>
      <c r="AY241" s="15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5" t="s">
        <v>83</v>
      </c>
      <c r="BK241" s="231">
        <f>ROUND(I241*H241,2)</f>
        <v>0</v>
      </c>
      <c r="BL241" s="15" t="s">
        <v>143</v>
      </c>
      <c r="BM241" s="230" t="s">
        <v>370</v>
      </c>
    </row>
    <row r="242" s="2" customFormat="1">
      <c r="A242" s="36"/>
      <c r="B242" s="37"/>
      <c r="C242" s="38"/>
      <c r="D242" s="232" t="s">
        <v>145</v>
      </c>
      <c r="E242" s="38"/>
      <c r="F242" s="233" t="s">
        <v>371</v>
      </c>
      <c r="G242" s="38"/>
      <c r="H242" s="38"/>
      <c r="I242" s="234"/>
      <c r="J242" s="38"/>
      <c r="K242" s="38"/>
      <c r="L242" s="42"/>
      <c r="M242" s="235"/>
      <c r="N242" s="236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145</v>
      </c>
      <c r="AU242" s="15" t="s">
        <v>83</v>
      </c>
    </row>
    <row r="243" s="2" customFormat="1">
      <c r="A243" s="36"/>
      <c r="B243" s="37"/>
      <c r="C243" s="38"/>
      <c r="D243" s="232" t="s">
        <v>147</v>
      </c>
      <c r="E243" s="38"/>
      <c r="F243" s="233" t="s">
        <v>372</v>
      </c>
      <c r="G243" s="38"/>
      <c r="H243" s="38"/>
      <c r="I243" s="234"/>
      <c r="J243" s="38"/>
      <c r="K243" s="38"/>
      <c r="L243" s="42"/>
      <c r="M243" s="235"/>
      <c r="N243" s="236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147</v>
      </c>
      <c r="AU243" s="15" t="s">
        <v>83</v>
      </c>
    </row>
    <row r="244" s="12" customFormat="1">
      <c r="A244" s="12"/>
      <c r="B244" s="237"/>
      <c r="C244" s="238"/>
      <c r="D244" s="232" t="s">
        <v>149</v>
      </c>
      <c r="E244" s="239" t="s">
        <v>1</v>
      </c>
      <c r="F244" s="240" t="s">
        <v>373</v>
      </c>
      <c r="G244" s="238"/>
      <c r="H244" s="241">
        <v>208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7" t="s">
        <v>149</v>
      </c>
      <c r="AU244" s="247" t="s">
        <v>83</v>
      </c>
      <c r="AV244" s="12" t="s">
        <v>85</v>
      </c>
      <c r="AW244" s="12" t="s">
        <v>33</v>
      </c>
      <c r="AX244" s="12" t="s">
        <v>83</v>
      </c>
      <c r="AY244" s="247" t="s">
        <v>137</v>
      </c>
    </row>
    <row r="245" s="2" customFormat="1" ht="16.5" customHeight="1">
      <c r="A245" s="36"/>
      <c r="B245" s="37"/>
      <c r="C245" s="259" t="s">
        <v>374</v>
      </c>
      <c r="D245" s="259" t="s">
        <v>274</v>
      </c>
      <c r="E245" s="260" t="s">
        <v>375</v>
      </c>
      <c r="F245" s="261" t="s">
        <v>376</v>
      </c>
      <c r="G245" s="262" t="s">
        <v>318</v>
      </c>
      <c r="H245" s="263">
        <v>4300</v>
      </c>
      <c r="I245" s="264"/>
      <c r="J245" s="265">
        <f>ROUND(I245*H245,2)</f>
        <v>0</v>
      </c>
      <c r="K245" s="261" t="s">
        <v>142</v>
      </c>
      <c r="L245" s="266"/>
      <c r="M245" s="267" t="s">
        <v>1</v>
      </c>
      <c r="N245" s="268" t="s">
        <v>42</v>
      </c>
      <c r="O245" s="89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30" t="s">
        <v>183</v>
      </c>
      <c r="AT245" s="230" t="s">
        <v>274</v>
      </c>
      <c r="AU245" s="230" t="s">
        <v>83</v>
      </c>
      <c r="AY245" s="15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5" t="s">
        <v>83</v>
      </c>
      <c r="BK245" s="231">
        <f>ROUND(I245*H245,2)</f>
        <v>0</v>
      </c>
      <c r="BL245" s="15" t="s">
        <v>143</v>
      </c>
      <c r="BM245" s="230" t="s">
        <v>377</v>
      </c>
    </row>
    <row r="246" s="2" customFormat="1">
      <c r="A246" s="36"/>
      <c r="B246" s="37"/>
      <c r="C246" s="38"/>
      <c r="D246" s="232" t="s">
        <v>147</v>
      </c>
      <c r="E246" s="38"/>
      <c r="F246" s="233" t="s">
        <v>378</v>
      </c>
      <c r="G246" s="38"/>
      <c r="H246" s="38"/>
      <c r="I246" s="234"/>
      <c r="J246" s="38"/>
      <c r="K246" s="38"/>
      <c r="L246" s="42"/>
      <c r="M246" s="235"/>
      <c r="N246" s="236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147</v>
      </c>
      <c r="AU246" s="15" t="s">
        <v>83</v>
      </c>
    </row>
    <row r="247" s="2" customFormat="1" ht="24.15" customHeight="1">
      <c r="A247" s="36"/>
      <c r="B247" s="37"/>
      <c r="C247" s="259" t="s">
        <v>379</v>
      </c>
      <c r="D247" s="259" t="s">
        <v>274</v>
      </c>
      <c r="E247" s="260" t="s">
        <v>380</v>
      </c>
      <c r="F247" s="261" t="s">
        <v>381</v>
      </c>
      <c r="G247" s="262" t="s">
        <v>163</v>
      </c>
      <c r="H247" s="263">
        <v>410</v>
      </c>
      <c r="I247" s="264"/>
      <c r="J247" s="265">
        <f>ROUND(I247*H247,2)</f>
        <v>0</v>
      </c>
      <c r="K247" s="261" t="s">
        <v>142</v>
      </c>
      <c r="L247" s="266"/>
      <c r="M247" s="267" t="s">
        <v>1</v>
      </c>
      <c r="N247" s="268" t="s">
        <v>42</v>
      </c>
      <c r="O247" s="89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0" t="s">
        <v>183</v>
      </c>
      <c r="AT247" s="230" t="s">
        <v>274</v>
      </c>
      <c r="AU247" s="230" t="s">
        <v>83</v>
      </c>
      <c r="AY247" s="15" t="s">
        <v>137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5" t="s">
        <v>83</v>
      </c>
      <c r="BK247" s="231">
        <f>ROUND(I247*H247,2)</f>
        <v>0</v>
      </c>
      <c r="BL247" s="15" t="s">
        <v>143</v>
      </c>
      <c r="BM247" s="230" t="s">
        <v>382</v>
      </c>
    </row>
    <row r="248" s="2" customFormat="1" ht="24.15" customHeight="1">
      <c r="A248" s="36"/>
      <c r="B248" s="37"/>
      <c r="C248" s="259" t="s">
        <v>383</v>
      </c>
      <c r="D248" s="259" t="s">
        <v>274</v>
      </c>
      <c r="E248" s="260" t="s">
        <v>384</v>
      </c>
      <c r="F248" s="261" t="s">
        <v>385</v>
      </c>
      <c r="G248" s="262" t="s">
        <v>293</v>
      </c>
      <c r="H248" s="263">
        <v>9</v>
      </c>
      <c r="I248" s="264"/>
      <c r="J248" s="265">
        <f>ROUND(I248*H248,2)</f>
        <v>0</v>
      </c>
      <c r="K248" s="261" t="s">
        <v>142</v>
      </c>
      <c r="L248" s="266"/>
      <c r="M248" s="267" t="s">
        <v>1</v>
      </c>
      <c r="N248" s="268" t="s">
        <v>42</v>
      </c>
      <c r="O248" s="89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30" t="s">
        <v>183</v>
      </c>
      <c r="AT248" s="230" t="s">
        <v>274</v>
      </c>
      <c r="AU248" s="230" t="s">
        <v>83</v>
      </c>
      <c r="AY248" s="15" t="s">
        <v>137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5" t="s">
        <v>83</v>
      </c>
      <c r="BK248" s="231">
        <f>ROUND(I248*H248,2)</f>
        <v>0</v>
      </c>
      <c r="BL248" s="15" t="s">
        <v>143</v>
      </c>
      <c r="BM248" s="230" t="s">
        <v>386</v>
      </c>
    </row>
    <row r="249" s="2" customFormat="1" ht="24.15" customHeight="1">
      <c r="A249" s="36"/>
      <c r="B249" s="37"/>
      <c r="C249" s="259" t="s">
        <v>387</v>
      </c>
      <c r="D249" s="259" t="s">
        <v>274</v>
      </c>
      <c r="E249" s="260" t="s">
        <v>388</v>
      </c>
      <c r="F249" s="261" t="s">
        <v>389</v>
      </c>
      <c r="G249" s="262" t="s">
        <v>293</v>
      </c>
      <c r="H249" s="263">
        <v>1</v>
      </c>
      <c r="I249" s="264"/>
      <c r="J249" s="265">
        <f>ROUND(I249*H249,2)</f>
        <v>0</v>
      </c>
      <c r="K249" s="261" t="s">
        <v>142</v>
      </c>
      <c r="L249" s="266"/>
      <c r="M249" s="267" t="s">
        <v>1</v>
      </c>
      <c r="N249" s="268" t="s">
        <v>42</v>
      </c>
      <c r="O249" s="89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0" t="s">
        <v>183</v>
      </c>
      <c r="AT249" s="230" t="s">
        <v>274</v>
      </c>
      <c r="AU249" s="230" t="s">
        <v>83</v>
      </c>
      <c r="AY249" s="15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5" t="s">
        <v>83</v>
      </c>
      <c r="BK249" s="231">
        <f>ROUND(I249*H249,2)</f>
        <v>0</v>
      </c>
      <c r="BL249" s="15" t="s">
        <v>143</v>
      </c>
      <c r="BM249" s="230" t="s">
        <v>390</v>
      </c>
    </row>
    <row r="250" s="2" customFormat="1" ht="21.75" customHeight="1">
      <c r="A250" s="36"/>
      <c r="B250" s="37"/>
      <c r="C250" s="259" t="s">
        <v>391</v>
      </c>
      <c r="D250" s="259" t="s">
        <v>274</v>
      </c>
      <c r="E250" s="260" t="s">
        <v>392</v>
      </c>
      <c r="F250" s="261" t="s">
        <v>393</v>
      </c>
      <c r="G250" s="262" t="s">
        <v>293</v>
      </c>
      <c r="H250" s="263">
        <v>10</v>
      </c>
      <c r="I250" s="264"/>
      <c r="J250" s="265">
        <f>ROUND(I250*H250,2)</f>
        <v>0</v>
      </c>
      <c r="K250" s="261" t="s">
        <v>142</v>
      </c>
      <c r="L250" s="266"/>
      <c r="M250" s="267" t="s">
        <v>1</v>
      </c>
      <c r="N250" s="268" t="s">
        <v>42</v>
      </c>
      <c r="O250" s="89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0" t="s">
        <v>183</v>
      </c>
      <c r="AT250" s="230" t="s">
        <v>274</v>
      </c>
      <c r="AU250" s="230" t="s">
        <v>83</v>
      </c>
      <c r="AY250" s="15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5" t="s">
        <v>83</v>
      </c>
      <c r="BK250" s="231">
        <f>ROUND(I250*H250,2)</f>
        <v>0</v>
      </c>
      <c r="BL250" s="15" t="s">
        <v>143</v>
      </c>
      <c r="BM250" s="230" t="s">
        <v>394</v>
      </c>
    </row>
    <row r="251" s="2" customFormat="1" ht="24.15" customHeight="1">
      <c r="A251" s="36"/>
      <c r="B251" s="37"/>
      <c r="C251" s="259" t="s">
        <v>395</v>
      </c>
      <c r="D251" s="259" t="s">
        <v>274</v>
      </c>
      <c r="E251" s="260" t="s">
        <v>396</v>
      </c>
      <c r="F251" s="261" t="s">
        <v>397</v>
      </c>
      <c r="G251" s="262" t="s">
        <v>293</v>
      </c>
      <c r="H251" s="263">
        <v>5</v>
      </c>
      <c r="I251" s="264"/>
      <c r="J251" s="265">
        <f>ROUND(I251*H251,2)</f>
        <v>0</v>
      </c>
      <c r="K251" s="261" t="s">
        <v>142</v>
      </c>
      <c r="L251" s="266"/>
      <c r="M251" s="267" t="s">
        <v>1</v>
      </c>
      <c r="N251" s="268" t="s">
        <v>42</v>
      </c>
      <c r="O251" s="89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0" t="s">
        <v>183</v>
      </c>
      <c r="AT251" s="230" t="s">
        <v>274</v>
      </c>
      <c r="AU251" s="230" t="s">
        <v>83</v>
      </c>
      <c r="AY251" s="15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5" t="s">
        <v>83</v>
      </c>
      <c r="BK251" s="231">
        <f>ROUND(I251*H251,2)</f>
        <v>0</v>
      </c>
      <c r="BL251" s="15" t="s">
        <v>143</v>
      </c>
      <c r="BM251" s="230" t="s">
        <v>398</v>
      </c>
    </row>
    <row r="252" s="2" customFormat="1" ht="21.75" customHeight="1">
      <c r="A252" s="36"/>
      <c r="B252" s="37"/>
      <c r="C252" s="219" t="s">
        <v>399</v>
      </c>
      <c r="D252" s="219" t="s">
        <v>138</v>
      </c>
      <c r="E252" s="220" t="s">
        <v>400</v>
      </c>
      <c r="F252" s="221" t="s">
        <v>401</v>
      </c>
      <c r="G252" s="222" t="s">
        <v>163</v>
      </c>
      <c r="H252" s="223">
        <v>3</v>
      </c>
      <c r="I252" s="224"/>
      <c r="J252" s="225">
        <f>ROUND(I252*H252,2)</f>
        <v>0</v>
      </c>
      <c r="K252" s="221" t="s">
        <v>142</v>
      </c>
      <c r="L252" s="42"/>
      <c r="M252" s="226" t="s">
        <v>1</v>
      </c>
      <c r="N252" s="227" t="s">
        <v>42</v>
      </c>
      <c r="O252" s="89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30" t="s">
        <v>143</v>
      </c>
      <c r="AT252" s="230" t="s">
        <v>138</v>
      </c>
      <c r="AU252" s="230" t="s">
        <v>83</v>
      </c>
      <c r="AY252" s="15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5" t="s">
        <v>83</v>
      </c>
      <c r="BK252" s="231">
        <f>ROUND(I252*H252,2)</f>
        <v>0</v>
      </c>
      <c r="BL252" s="15" t="s">
        <v>143</v>
      </c>
      <c r="BM252" s="230" t="s">
        <v>402</v>
      </c>
    </row>
    <row r="253" s="2" customFormat="1">
      <c r="A253" s="36"/>
      <c r="B253" s="37"/>
      <c r="C253" s="38"/>
      <c r="D253" s="232" t="s">
        <v>145</v>
      </c>
      <c r="E253" s="38"/>
      <c r="F253" s="233" t="s">
        <v>403</v>
      </c>
      <c r="G253" s="38"/>
      <c r="H253" s="38"/>
      <c r="I253" s="234"/>
      <c r="J253" s="38"/>
      <c r="K253" s="38"/>
      <c r="L253" s="42"/>
      <c r="M253" s="235"/>
      <c r="N253" s="236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145</v>
      </c>
      <c r="AU253" s="15" t="s">
        <v>83</v>
      </c>
    </row>
    <row r="254" s="2" customFormat="1">
      <c r="A254" s="36"/>
      <c r="B254" s="37"/>
      <c r="C254" s="38"/>
      <c r="D254" s="232" t="s">
        <v>147</v>
      </c>
      <c r="E254" s="38"/>
      <c r="F254" s="233" t="s">
        <v>176</v>
      </c>
      <c r="G254" s="38"/>
      <c r="H254" s="38"/>
      <c r="I254" s="234"/>
      <c r="J254" s="38"/>
      <c r="K254" s="38"/>
      <c r="L254" s="42"/>
      <c r="M254" s="235"/>
      <c r="N254" s="236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147</v>
      </c>
      <c r="AU254" s="15" t="s">
        <v>83</v>
      </c>
    </row>
    <row r="255" s="12" customFormat="1">
      <c r="A255" s="12"/>
      <c r="B255" s="237"/>
      <c r="C255" s="238"/>
      <c r="D255" s="232" t="s">
        <v>149</v>
      </c>
      <c r="E255" s="239" t="s">
        <v>1</v>
      </c>
      <c r="F255" s="240" t="s">
        <v>177</v>
      </c>
      <c r="G255" s="238"/>
      <c r="H255" s="241">
        <v>3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7" t="s">
        <v>149</v>
      </c>
      <c r="AU255" s="247" t="s">
        <v>83</v>
      </c>
      <c r="AV255" s="12" t="s">
        <v>85</v>
      </c>
      <c r="AW255" s="12" t="s">
        <v>33</v>
      </c>
      <c r="AX255" s="12" t="s">
        <v>77</v>
      </c>
      <c r="AY255" s="247" t="s">
        <v>137</v>
      </c>
    </row>
    <row r="256" s="13" customFormat="1">
      <c r="A256" s="13"/>
      <c r="B256" s="248"/>
      <c r="C256" s="249"/>
      <c r="D256" s="232" t="s">
        <v>149</v>
      </c>
      <c r="E256" s="250" t="s">
        <v>1</v>
      </c>
      <c r="F256" s="251" t="s">
        <v>195</v>
      </c>
      <c r="G256" s="249"/>
      <c r="H256" s="252">
        <v>3</v>
      </c>
      <c r="I256" s="253"/>
      <c r="J256" s="249"/>
      <c r="K256" s="249"/>
      <c r="L256" s="254"/>
      <c r="M256" s="269"/>
      <c r="N256" s="270"/>
      <c r="O256" s="270"/>
      <c r="P256" s="270"/>
      <c r="Q256" s="270"/>
      <c r="R256" s="270"/>
      <c r="S256" s="270"/>
      <c r="T256" s="27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149</v>
      </c>
      <c r="AU256" s="258" t="s">
        <v>83</v>
      </c>
      <c r="AV256" s="13" t="s">
        <v>143</v>
      </c>
      <c r="AW256" s="13" t="s">
        <v>33</v>
      </c>
      <c r="AX256" s="13" t="s">
        <v>83</v>
      </c>
      <c r="AY256" s="258" t="s">
        <v>137</v>
      </c>
    </row>
    <row r="257" s="2" customFormat="1" ht="6.96" customHeight="1">
      <c r="A257" s="36"/>
      <c r="B257" s="64"/>
      <c r="C257" s="65"/>
      <c r="D257" s="65"/>
      <c r="E257" s="65"/>
      <c r="F257" s="65"/>
      <c r="G257" s="65"/>
      <c r="H257" s="65"/>
      <c r="I257" s="65"/>
      <c r="J257" s="65"/>
      <c r="K257" s="65"/>
      <c r="L257" s="42"/>
      <c r="M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</sheetData>
  <sheetProtection sheet="1" autoFilter="0" formatColumns="0" formatRows="0" objects="1" scenarios="1" spinCount="100000" saltValue="83bw5TMyJqWlihOr+QWB6Ralb2V/qHqke1upuo6g+f5JTJ7MTkYSrg8SZ+/IdVo1OCbhYS8cjNjJjDCtrTK9lQ==" hashValue="CD4Ca2yEX18ksxWfqfRCoLkRfibjt9Yr+O39efQ8lCew/vrwuOYvYcziGBQAraTvjpeI766Ws94BEWAbFFveUA==" algorithmName="SHA-512" password="CC35"/>
  <autoFilter ref="C124:K25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8"/>
      <c r="AT3" s="15" t="s">
        <v>85</v>
      </c>
    </row>
    <row r="4" hidden="1" s="1" customFormat="1" ht="24.96" customHeight="1">
      <c r="B4" s="18"/>
      <c r="D4" s="147" t="s">
        <v>107</v>
      </c>
      <c r="L4" s="18"/>
      <c r="M4" s="148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9" t="s">
        <v>16</v>
      </c>
      <c r="L6" s="18"/>
    </row>
    <row r="7" hidden="1" s="1" customFormat="1" ht="16.5" customHeight="1">
      <c r="B7" s="18"/>
      <c r="E7" s="150" t="str">
        <f>'Rekapitulace stavby'!K6</f>
        <v xml:space="preserve">Oprava  kolejí a výhybek v ŽST Štědrá</v>
      </c>
      <c r="F7" s="149"/>
      <c r="G7" s="149"/>
      <c r="H7" s="149"/>
      <c r="L7" s="18"/>
    </row>
    <row r="8" hidden="1">
      <c r="B8" s="18"/>
      <c r="D8" s="149" t="s">
        <v>108</v>
      </c>
      <c r="L8" s="18"/>
    </row>
    <row r="9" hidden="1" s="1" customFormat="1" ht="16.5" customHeight="1">
      <c r="B9" s="18"/>
      <c r="E9" s="150" t="s">
        <v>109</v>
      </c>
      <c r="F9" s="1"/>
      <c r="G9" s="1"/>
      <c r="H9" s="1"/>
      <c r="L9" s="18"/>
    </row>
    <row r="10" hidden="1" s="1" customFormat="1" ht="12" customHeight="1">
      <c r="B10" s="18"/>
      <c r="D10" s="149" t="s">
        <v>110</v>
      </c>
      <c r="L10" s="18"/>
    </row>
    <row r="11" hidden="1" s="2" customFormat="1" ht="16.5" customHeight="1">
      <c r="A11" s="36"/>
      <c r="B11" s="42"/>
      <c r="C11" s="36"/>
      <c r="D11" s="36"/>
      <c r="E11" s="151" t="s">
        <v>111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9" t="s">
        <v>112</v>
      </c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6.5" customHeight="1">
      <c r="A13" s="36"/>
      <c r="B13" s="42"/>
      <c r="C13" s="36"/>
      <c r="D13" s="36"/>
      <c r="E13" s="152" t="s">
        <v>404</v>
      </c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49" t="s">
        <v>18</v>
      </c>
      <c r="E15" s="36"/>
      <c r="F15" s="139" t="s">
        <v>1</v>
      </c>
      <c r="G15" s="36"/>
      <c r="H15" s="36"/>
      <c r="I15" s="149" t="s">
        <v>19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9" t="s">
        <v>20</v>
      </c>
      <c r="E16" s="36"/>
      <c r="F16" s="139" t="s">
        <v>114</v>
      </c>
      <c r="G16" s="36"/>
      <c r="H16" s="36"/>
      <c r="I16" s="149" t="s">
        <v>22</v>
      </c>
      <c r="J16" s="153" t="str">
        <f>'Rekapitulace stavby'!AN8</f>
        <v>7. 10. 2022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0.8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49" t="s">
        <v>24</v>
      </c>
      <c r="E18" s="36"/>
      <c r="F18" s="36"/>
      <c r="G18" s="36"/>
      <c r="H18" s="36"/>
      <c r="I18" s="149" t="s">
        <v>25</v>
      </c>
      <c r="J18" s="139" t="s">
        <v>26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9" t="s">
        <v>115</v>
      </c>
      <c r="F19" s="36"/>
      <c r="G19" s="36"/>
      <c r="H19" s="36"/>
      <c r="I19" s="149" t="s">
        <v>28</v>
      </c>
      <c r="J19" s="139" t="s">
        <v>29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49" t="s">
        <v>30</v>
      </c>
      <c r="E21" s="36"/>
      <c r="F21" s="36"/>
      <c r="G21" s="36"/>
      <c r="H21" s="36"/>
      <c r="I21" s="149" t="s">
        <v>25</v>
      </c>
      <c r="J21" s="31" t="str">
        <f>'Rekapitulace stavby'!AN13</f>
        <v>Vyplň údaj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31" t="str">
        <f>'Rekapitulace stavby'!E14</f>
        <v>Vyplň údaj</v>
      </c>
      <c r="F22" s="139"/>
      <c r="G22" s="139"/>
      <c r="H22" s="139"/>
      <c r="I22" s="149" t="s">
        <v>28</v>
      </c>
      <c r="J22" s="31" t="str">
        <f>'Rekapitulace stavby'!AN14</f>
        <v>Vyplň údaj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49" t="s">
        <v>32</v>
      </c>
      <c r="E24" s="36"/>
      <c r="F24" s="36"/>
      <c r="G24" s="36"/>
      <c r="H24" s="36"/>
      <c r="I24" s="149" t="s">
        <v>25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8" customHeight="1">
      <c r="A25" s="36"/>
      <c r="B25" s="42"/>
      <c r="C25" s="36"/>
      <c r="D25" s="36"/>
      <c r="E25" s="139" t="s">
        <v>21</v>
      </c>
      <c r="F25" s="36"/>
      <c r="G25" s="36"/>
      <c r="H25" s="36"/>
      <c r="I25" s="149" t="s">
        <v>28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12" customHeight="1">
      <c r="A27" s="36"/>
      <c r="B27" s="42"/>
      <c r="C27" s="36"/>
      <c r="D27" s="149" t="s">
        <v>34</v>
      </c>
      <c r="E27" s="36"/>
      <c r="F27" s="36"/>
      <c r="G27" s="36"/>
      <c r="H27" s="36"/>
      <c r="I27" s="149" t="s">
        <v>25</v>
      </c>
      <c r="J27" s="139" t="s">
        <v>1</v>
      </c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8" customHeight="1">
      <c r="A28" s="36"/>
      <c r="B28" s="42"/>
      <c r="C28" s="36"/>
      <c r="D28" s="36"/>
      <c r="E28" s="139" t="s">
        <v>35</v>
      </c>
      <c r="F28" s="36"/>
      <c r="G28" s="36"/>
      <c r="H28" s="36"/>
      <c r="I28" s="149" t="s">
        <v>28</v>
      </c>
      <c r="J28" s="139" t="s">
        <v>1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36"/>
      <c r="E29" s="36"/>
      <c r="F29" s="36"/>
      <c r="G29" s="36"/>
      <c r="H29" s="36"/>
      <c r="I29" s="36"/>
      <c r="J29" s="36"/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2" customHeight="1">
      <c r="A30" s="36"/>
      <c r="B30" s="42"/>
      <c r="C30" s="36"/>
      <c r="D30" s="149" t="s">
        <v>36</v>
      </c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8" customFormat="1" ht="16.5" customHeight="1">
      <c r="A31" s="154"/>
      <c r="B31" s="155"/>
      <c r="C31" s="154"/>
      <c r="D31" s="154"/>
      <c r="E31" s="156" t="s">
        <v>1</v>
      </c>
      <c r="F31" s="156"/>
      <c r="G31" s="156"/>
      <c r="H31" s="156"/>
      <c r="I31" s="154"/>
      <c r="J31" s="154"/>
      <c r="K31" s="154"/>
      <c r="L31" s="157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hidden="1" s="2" customFormat="1" ht="6.96" customHeight="1">
      <c r="A32" s="36"/>
      <c r="B32" s="42"/>
      <c r="C32" s="36"/>
      <c r="D32" s="36"/>
      <c r="E32" s="36"/>
      <c r="F32" s="36"/>
      <c r="G32" s="36"/>
      <c r="H32" s="36"/>
      <c r="I32" s="36"/>
      <c r="J32" s="36"/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25.44" customHeight="1">
      <c r="A34" s="36"/>
      <c r="B34" s="42"/>
      <c r="C34" s="36"/>
      <c r="D34" s="159" t="s">
        <v>37</v>
      </c>
      <c r="E34" s="36"/>
      <c r="F34" s="36"/>
      <c r="G34" s="36"/>
      <c r="H34" s="36"/>
      <c r="I34" s="36"/>
      <c r="J34" s="160">
        <f>ROUND(J124,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6.96" customHeight="1">
      <c r="A35" s="36"/>
      <c r="B35" s="42"/>
      <c r="C35" s="36"/>
      <c r="D35" s="158"/>
      <c r="E35" s="158"/>
      <c r="F35" s="158"/>
      <c r="G35" s="158"/>
      <c r="H35" s="158"/>
      <c r="I35" s="158"/>
      <c r="J35" s="158"/>
      <c r="K35" s="158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36"/>
      <c r="F36" s="161" t="s">
        <v>39</v>
      </c>
      <c r="G36" s="36"/>
      <c r="H36" s="36"/>
      <c r="I36" s="161" t="s">
        <v>38</v>
      </c>
      <c r="J36" s="161" t="s">
        <v>40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151" t="s">
        <v>41</v>
      </c>
      <c r="E37" s="149" t="s">
        <v>42</v>
      </c>
      <c r="F37" s="162">
        <f>ROUND((SUM(BE124:BE170)),  2)</f>
        <v>0</v>
      </c>
      <c r="G37" s="36"/>
      <c r="H37" s="36"/>
      <c r="I37" s="163">
        <v>0.20999999999999999</v>
      </c>
      <c r="J37" s="162">
        <f>ROUND(((SUM(BE124:BE170))*I37),  2)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9" t="s">
        <v>43</v>
      </c>
      <c r="F38" s="162">
        <f>ROUND((SUM(BF124:BF170)),  2)</f>
        <v>0</v>
      </c>
      <c r="G38" s="36"/>
      <c r="H38" s="36"/>
      <c r="I38" s="163">
        <v>0.14999999999999999</v>
      </c>
      <c r="J38" s="162">
        <f>ROUND(((SUM(BF124:BF170))*I38),  2)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9" t="s">
        <v>44</v>
      </c>
      <c r="F39" s="162">
        <f>ROUND((SUM(BG124:BG170)),  2)</f>
        <v>0</v>
      </c>
      <c r="G39" s="36"/>
      <c r="H39" s="36"/>
      <c r="I39" s="163">
        <v>0.20999999999999999</v>
      </c>
      <c r="J39" s="162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9" t="s">
        <v>45</v>
      </c>
      <c r="F40" s="162">
        <f>ROUND((SUM(BH124:BH170)),  2)</f>
        <v>0</v>
      </c>
      <c r="G40" s="36"/>
      <c r="H40" s="36"/>
      <c r="I40" s="163">
        <v>0.14999999999999999</v>
      </c>
      <c r="J40" s="162">
        <f>0</f>
        <v>0</v>
      </c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9" t="s">
        <v>46</v>
      </c>
      <c r="F41" s="162">
        <f>ROUND((SUM(BI124:BI170)),  2)</f>
        <v>0</v>
      </c>
      <c r="G41" s="36"/>
      <c r="H41" s="36"/>
      <c r="I41" s="163">
        <v>0</v>
      </c>
      <c r="J41" s="162">
        <f>0</f>
        <v>0</v>
      </c>
      <c r="K41" s="36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2" customFormat="1" ht="25.44" customHeight="1">
      <c r="A43" s="36"/>
      <c r="B43" s="42"/>
      <c r="C43" s="164"/>
      <c r="D43" s="165" t="s">
        <v>47</v>
      </c>
      <c r="E43" s="166"/>
      <c r="F43" s="166"/>
      <c r="G43" s="167" t="s">
        <v>48</v>
      </c>
      <c r="H43" s="168" t="s">
        <v>49</v>
      </c>
      <c r="I43" s="166"/>
      <c r="J43" s="169">
        <f>SUM(J34:J41)</f>
        <v>0</v>
      </c>
      <c r="K43" s="170"/>
      <c r="L43" s="61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hidden="1" s="2" customFormat="1" ht="14.4" customHeight="1">
      <c r="A44" s="36"/>
      <c r="B44" s="42"/>
      <c r="C44" s="36"/>
      <c r="D44" s="36"/>
      <c r="E44" s="36"/>
      <c r="F44" s="36"/>
      <c r="G44" s="36"/>
      <c r="H44" s="36"/>
      <c r="I44" s="36"/>
      <c r="J44" s="36"/>
      <c r="K44" s="36"/>
      <c r="L44" s="6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2" t="str">
        <f>E7</f>
        <v xml:space="preserve">Oprava  kolejí a výhybek v ŽST Štědrá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108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1" customFormat="1" ht="16.5" customHeight="1">
      <c r="B87" s="19"/>
      <c r="C87" s="20"/>
      <c r="D87" s="20"/>
      <c r="E87" s="182" t="s">
        <v>109</v>
      </c>
      <c r="F87" s="20"/>
      <c r="G87" s="20"/>
      <c r="H87" s="20"/>
      <c r="I87" s="20"/>
      <c r="J87" s="20"/>
      <c r="K87" s="20"/>
      <c r="L87" s="18"/>
    </row>
    <row r="88" hidden="1" s="1" customFormat="1" ht="12" customHeight="1">
      <c r="B88" s="19"/>
      <c r="C88" s="30" t="s">
        <v>110</v>
      </c>
      <c r="D88" s="20"/>
      <c r="E88" s="20"/>
      <c r="F88" s="20"/>
      <c r="G88" s="20"/>
      <c r="H88" s="20"/>
      <c r="I88" s="20"/>
      <c r="J88" s="20"/>
      <c r="K88" s="20"/>
      <c r="L88" s="18"/>
    </row>
    <row r="89" hidden="1" s="2" customFormat="1" ht="16.5" customHeight="1">
      <c r="A89" s="36"/>
      <c r="B89" s="37"/>
      <c r="C89" s="38"/>
      <c r="D89" s="38"/>
      <c r="E89" s="183" t="s">
        <v>111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2" customHeight="1">
      <c r="A90" s="36"/>
      <c r="B90" s="37"/>
      <c r="C90" s="30" t="s">
        <v>112</v>
      </c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6.5" customHeight="1">
      <c r="A91" s="36"/>
      <c r="B91" s="37"/>
      <c r="C91" s="38"/>
      <c r="D91" s="38"/>
      <c r="E91" s="74" t="str">
        <f>E13</f>
        <v>A.1.2 - Materiál zajištěný objednatelem - NEOCEŇOVAT</v>
      </c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2" customHeight="1">
      <c r="A93" s="36"/>
      <c r="B93" s="37"/>
      <c r="C93" s="30" t="s">
        <v>20</v>
      </c>
      <c r="D93" s="38"/>
      <c r="E93" s="38"/>
      <c r="F93" s="25" t="str">
        <f>F16</f>
        <v>ŽST Štědrá</v>
      </c>
      <c r="G93" s="38"/>
      <c r="H93" s="38"/>
      <c r="I93" s="30" t="s">
        <v>22</v>
      </c>
      <c r="J93" s="77" t="str">
        <f>IF(J16="","",J16)</f>
        <v>7. 10. 2022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6.96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5.15" customHeight="1">
      <c r="A95" s="36"/>
      <c r="B95" s="37"/>
      <c r="C95" s="30" t="s">
        <v>24</v>
      </c>
      <c r="D95" s="38"/>
      <c r="E95" s="38"/>
      <c r="F95" s="25" t="str">
        <f>E19</f>
        <v>Správa železnic,s.o.;OŘ ÚNL-ST K.Vary</v>
      </c>
      <c r="G95" s="38"/>
      <c r="H95" s="38"/>
      <c r="I95" s="30" t="s">
        <v>32</v>
      </c>
      <c r="J95" s="34" t="str">
        <f>E25</f>
        <v xml:space="preserve"> 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15.15" customHeight="1">
      <c r="A96" s="36"/>
      <c r="B96" s="37"/>
      <c r="C96" s="30" t="s">
        <v>30</v>
      </c>
      <c r="D96" s="38"/>
      <c r="E96" s="38"/>
      <c r="F96" s="25" t="str">
        <f>IF(E22="","",E22)</f>
        <v>Vyplň údaj</v>
      </c>
      <c r="G96" s="38"/>
      <c r="H96" s="38"/>
      <c r="I96" s="30" t="s">
        <v>34</v>
      </c>
      <c r="J96" s="34" t="str">
        <f>E28</f>
        <v>Pavlína Liprtová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9.28" customHeight="1">
      <c r="A98" s="36"/>
      <c r="B98" s="37"/>
      <c r="C98" s="184" t="s">
        <v>117</v>
      </c>
      <c r="D98" s="185"/>
      <c r="E98" s="185"/>
      <c r="F98" s="185"/>
      <c r="G98" s="185"/>
      <c r="H98" s="185"/>
      <c r="I98" s="185"/>
      <c r="J98" s="186" t="s">
        <v>118</v>
      </c>
      <c r="K98" s="18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10.32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22.8" customHeight="1">
      <c r="A100" s="36"/>
      <c r="B100" s="37"/>
      <c r="C100" s="187" t="s">
        <v>119</v>
      </c>
      <c r="D100" s="38"/>
      <c r="E100" s="38"/>
      <c r="F100" s="38"/>
      <c r="G100" s="38"/>
      <c r="H100" s="38"/>
      <c r="I100" s="38"/>
      <c r="J100" s="108">
        <f>J124</f>
        <v>0</v>
      </c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5" t="s">
        <v>120</v>
      </c>
    </row>
    <row r="101" hidden="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hidden="1"/>
    <row r="104" hidden="1"/>
    <row r="105" hidden="1"/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122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2" t="str">
        <f>E7</f>
        <v xml:space="preserve">Oprava  kolejí a výhybek v ŽST Štědrá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108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1" customFormat="1" ht="16.5" customHeight="1">
      <c r="B112" s="19"/>
      <c r="C112" s="20"/>
      <c r="D112" s="20"/>
      <c r="E112" s="182" t="s">
        <v>109</v>
      </c>
      <c r="F112" s="20"/>
      <c r="G112" s="20"/>
      <c r="H112" s="20"/>
      <c r="I112" s="20"/>
      <c r="J112" s="20"/>
      <c r="K112" s="20"/>
      <c r="L112" s="18"/>
    </row>
    <row r="113" s="1" customFormat="1" ht="12" customHeight="1">
      <c r="B113" s="19"/>
      <c r="C113" s="30" t="s">
        <v>110</v>
      </c>
      <c r="D113" s="20"/>
      <c r="E113" s="20"/>
      <c r="F113" s="20"/>
      <c r="G113" s="20"/>
      <c r="H113" s="20"/>
      <c r="I113" s="20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83" t="s">
        <v>111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112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E13</f>
        <v>A.1.2 - Materiál zajištěný objednatelem - NEOCEŇOVAT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F16</f>
        <v>ŽST Štědrá</v>
      </c>
      <c r="G118" s="38"/>
      <c r="H118" s="38"/>
      <c r="I118" s="30" t="s">
        <v>22</v>
      </c>
      <c r="J118" s="77" t="str">
        <f>IF(J16="","",J16)</f>
        <v>7. 10. 2022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E19</f>
        <v>Správa železnic,s.o.;OŘ ÚNL-ST K.Vary</v>
      </c>
      <c r="G120" s="38"/>
      <c r="H120" s="38"/>
      <c r="I120" s="30" t="s">
        <v>32</v>
      </c>
      <c r="J120" s="34" t="str">
        <f>E25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30</v>
      </c>
      <c r="D121" s="38"/>
      <c r="E121" s="38"/>
      <c r="F121" s="25" t="str">
        <f>IF(E22="","",E22)</f>
        <v>Vyplň údaj</v>
      </c>
      <c r="G121" s="38"/>
      <c r="H121" s="38"/>
      <c r="I121" s="30" t="s">
        <v>34</v>
      </c>
      <c r="J121" s="34" t="str">
        <f>E28</f>
        <v>Pavlína Liprtová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194"/>
      <c r="B123" s="195"/>
      <c r="C123" s="196" t="s">
        <v>123</v>
      </c>
      <c r="D123" s="197" t="s">
        <v>62</v>
      </c>
      <c r="E123" s="197" t="s">
        <v>58</v>
      </c>
      <c r="F123" s="197" t="s">
        <v>59</v>
      </c>
      <c r="G123" s="197" t="s">
        <v>124</v>
      </c>
      <c r="H123" s="197" t="s">
        <v>125</v>
      </c>
      <c r="I123" s="197" t="s">
        <v>126</v>
      </c>
      <c r="J123" s="197" t="s">
        <v>118</v>
      </c>
      <c r="K123" s="198" t="s">
        <v>127</v>
      </c>
      <c r="L123" s="199"/>
      <c r="M123" s="98" t="s">
        <v>1</v>
      </c>
      <c r="N123" s="99" t="s">
        <v>41</v>
      </c>
      <c r="O123" s="99" t="s">
        <v>128</v>
      </c>
      <c r="P123" s="99" t="s">
        <v>129</v>
      </c>
      <c r="Q123" s="99" t="s">
        <v>130</v>
      </c>
      <c r="R123" s="99" t="s">
        <v>131</v>
      </c>
      <c r="S123" s="99" t="s">
        <v>132</v>
      </c>
      <c r="T123" s="100" t="s">
        <v>133</v>
      </c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/>
      <c r="AE123" s="194"/>
    </row>
    <row r="124" s="2" customFormat="1" ht="22.8" customHeight="1">
      <c r="A124" s="36"/>
      <c r="B124" s="37"/>
      <c r="C124" s="105" t="s">
        <v>134</v>
      </c>
      <c r="D124" s="38"/>
      <c r="E124" s="38"/>
      <c r="F124" s="38"/>
      <c r="G124" s="38"/>
      <c r="H124" s="38"/>
      <c r="I124" s="38"/>
      <c r="J124" s="200">
        <f>BK124</f>
        <v>0</v>
      </c>
      <c r="K124" s="38"/>
      <c r="L124" s="42"/>
      <c r="M124" s="101"/>
      <c r="N124" s="201"/>
      <c r="O124" s="102"/>
      <c r="P124" s="202">
        <f>SUM(P125:P170)</f>
        <v>0</v>
      </c>
      <c r="Q124" s="102"/>
      <c r="R124" s="202">
        <f>SUM(R125:R170)</f>
        <v>82.821410000000014</v>
      </c>
      <c r="S124" s="102"/>
      <c r="T124" s="203">
        <f>SUM(T125:T170)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76</v>
      </c>
      <c r="AU124" s="15" t="s">
        <v>120</v>
      </c>
      <c r="BK124" s="204">
        <f>SUM(BK125:BK170)</f>
        <v>0</v>
      </c>
    </row>
    <row r="125" s="2" customFormat="1" ht="24.15" customHeight="1">
      <c r="A125" s="36"/>
      <c r="B125" s="37"/>
      <c r="C125" s="259" t="s">
        <v>83</v>
      </c>
      <c r="D125" s="259" t="s">
        <v>274</v>
      </c>
      <c r="E125" s="260" t="s">
        <v>405</v>
      </c>
      <c r="F125" s="261" t="s">
        <v>406</v>
      </c>
      <c r="G125" s="262" t="s">
        <v>293</v>
      </c>
      <c r="H125" s="263">
        <v>157</v>
      </c>
      <c r="I125" s="264"/>
      <c r="J125" s="265">
        <f>ROUND(I125*H125,2)</f>
        <v>0</v>
      </c>
      <c r="K125" s="261" t="s">
        <v>142</v>
      </c>
      <c r="L125" s="266"/>
      <c r="M125" s="267" t="s">
        <v>1</v>
      </c>
      <c r="N125" s="268" t="s">
        <v>42</v>
      </c>
      <c r="O125" s="89"/>
      <c r="P125" s="228">
        <f>O125*H125</f>
        <v>0</v>
      </c>
      <c r="Q125" s="228">
        <v>0.097000000000000003</v>
      </c>
      <c r="R125" s="228">
        <f>Q125*H125</f>
        <v>15.229000000000001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208</v>
      </c>
      <c r="AT125" s="230" t="s">
        <v>274</v>
      </c>
      <c r="AU125" s="230" t="s">
        <v>77</v>
      </c>
      <c r="AY125" s="15" t="s">
        <v>137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83</v>
      </c>
      <c r="BK125" s="231">
        <f>ROUND(I125*H125,2)</f>
        <v>0</v>
      </c>
      <c r="BL125" s="15" t="s">
        <v>208</v>
      </c>
      <c r="BM125" s="230" t="s">
        <v>407</v>
      </c>
    </row>
    <row r="126" s="2" customFormat="1">
      <c r="A126" s="36"/>
      <c r="B126" s="37"/>
      <c r="C126" s="38"/>
      <c r="D126" s="232" t="s">
        <v>147</v>
      </c>
      <c r="E126" s="38"/>
      <c r="F126" s="233" t="s">
        <v>408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147</v>
      </c>
      <c r="AU126" s="15" t="s">
        <v>77</v>
      </c>
    </row>
    <row r="127" s="2" customFormat="1" ht="24.15" customHeight="1">
      <c r="A127" s="36"/>
      <c r="B127" s="37"/>
      <c r="C127" s="259" t="s">
        <v>85</v>
      </c>
      <c r="D127" s="259" t="s">
        <v>274</v>
      </c>
      <c r="E127" s="260" t="s">
        <v>409</v>
      </c>
      <c r="F127" s="261" t="s">
        <v>410</v>
      </c>
      <c r="G127" s="262" t="s">
        <v>293</v>
      </c>
      <c r="H127" s="263">
        <v>22</v>
      </c>
      <c r="I127" s="264"/>
      <c r="J127" s="265">
        <f>ROUND(I127*H127,2)</f>
        <v>0</v>
      </c>
      <c r="K127" s="261" t="s">
        <v>142</v>
      </c>
      <c r="L127" s="266"/>
      <c r="M127" s="267" t="s">
        <v>1</v>
      </c>
      <c r="N127" s="268" t="s">
        <v>42</v>
      </c>
      <c r="O127" s="89"/>
      <c r="P127" s="228">
        <f>O127*H127</f>
        <v>0</v>
      </c>
      <c r="Q127" s="228">
        <v>0.097000000000000003</v>
      </c>
      <c r="R127" s="228">
        <f>Q127*H127</f>
        <v>2.1339999999999999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208</v>
      </c>
      <c r="AT127" s="230" t="s">
        <v>274</v>
      </c>
      <c r="AU127" s="230" t="s">
        <v>77</v>
      </c>
      <c r="AY127" s="15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83</v>
      </c>
      <c r="BK127" s="231">
        <f>ROUND(I127*H127,2)</f>
        <v>0</v>
      </c>
      <c r="BL127" s="15" t="s">
        <v>208</v>
      </c>
      <c r="BM127" s="230" t="s">
        <v>411</v>
      </c>
    </row>
    <row r="128" s="2" customFormat="1" ht="24.15" customHeight="1">
      <c r="A128" s="36"/>
      <c r="B128" s="37"/>
      <c r="C128" s="259" t="s">
        <v>93</v>
      </c>
      <c r="D128" s="259" t="s">
        <v>274</v>
      </c>
      <c r="E128" s="260" t="s">
        <v>412</v>
      </c>
      <c r="F128" s="261" t="s">
        <v>413</v>
      </c>
      <c r="G128" s="262" t="s">
        <v>293</v>
      </c>
      <c r="H128" s="263">
        <v>11</v>
      </c>
      <c r="I128" s="264"/>
      <c r="J128" s="265">
        <f>ROUND(I128*H128,2)</f>
        <v>0</v>
      </c>
      <c r="K128" s="261" t="s">
        <v>142</v>
      </c>
      <c r="L128" s="266"/>
      <c r="M128" s="267" t="s">
        <v>1</v>
      </c>
      <c r="N128" s="268" t="s">
        <v>42</v>
      </c>
      <c r="O128" s="89"/>
      <c r="P128" s="228">
        <f>O128*H128</f>
        <v>0</v>
      </c>
      <c r="Q128" s="228">
        <v>0.10073</v>
      </c>
      <c r="R128" s="228">
        <f>Q128*H128</f>
        <v>1.1080300000000001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208</v>
      </c>
      <c r="AT128" s="230" t="s">
        <v>274</v>
      </c>
      <c r="AU128" s="230" t="s">
        <v>77</v>
      </c>
      <c r="AY128" s="15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83</v>
      </c>
      <c r="BK128" s="231">
        <f>ROUND(I128*H128,2)</f>
        <v>0</v>
      </c>
      <c r="BL128" s="15" t="s">
        <v>208</v>
      </c>
      <c r="BM128" s="230" t="s">
        <v>414</v>
      </c>
    </row>
    <row r="129" s="2" customFormat="1" ht="24.15" customHeight="1">
      <c r="A129" s="36"/>
      <c r="B129" s="37"/>
      <c r="C129" s="259" t="s">
        <v>143</v>
      </c>
      <c r="D129" s="259" t="s">
        <v>274</v>
      </c>
      <c r="E129" s="260" t="s">
        <v>415</v>
      </c>
      <c r="F129" s="261" t="s">
        <v>416</v>
      </c>
      <c r="G129" s="262" t="s">
        <v>293</v>
      </c>
      <c r="H129" s="263">
        <v>7</v>
      </c>
      <c r="I129" s="264"/>
      <c r="J129" s="265">
        <f>ROUND(I129*H129,2)</f>
        <v>0</v>
      </c>
      <c r="K129" s="261" t="s">
        <v>142</v>
      </c>
      <c r="L129" s="266"/>
      <c r="M129" s="267" t="s">
        <v>1</v>
      </c>
      <c r="N129" s="268" t="s">
        <v>42</v>
      </c>
      <c r="O129" s="89"/>
      <c r="P129" s="228">
        <f>O129*H129</f>
        <v>0</v>
      </c>
      <c r="Q129" s="228">
        <v>0.10446</v>
      </c>
      <c r="R129" s="228">
        <f>Q129*H129</f>
        <v>0.73121999999999998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208</v>
      </c>
      <c r="AT129" s="230" t="s">
        <v>274</v>
      </c>
      <c r="AU129" s="230" t="s">
        <v>77</v>
      </c>
      <c r="AY129" s="15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83</v>
      </c>
      <c r="BK129" s="231">
        <f>ROUND(I129*H129,2)</f>
        <v>0</v>
      </c>
      <c r="BL129" s="15" t="s">
        <v>208</v>
      </c>
      <c r="BM129" s="230" t="s">
        <v>417</v>
      </c>
    </row>
    <row r="130" s="2" customFormat="1" ht="24.15" customHeight="1">
      <c r="A130" s="36"/>
      <c r="B130" s="37"/>
      <c r="C130" s="259" t="s">
        <v>167</v>
      </c>
      <c r="D130" s="259" t="s">
        <v>274</v>
      </c>
      <c r="E130" s="260" t="s">
        <v>418</v>
      </c>
      <c r="F130" s="261" t="s">
        <v>419</v>
      </c>
      <c r="G130" s="262" t="s">
        <v>293</v>
      </c>
      <c r="H130" s="263">
        <v>8</v>
      </c>
      <c r="I130" s="264"/>
      <c r="J130" s="265">
        <f>ROUND(I130*H130,2)</f>
        <v>0</v>
      </c>
      <c r="K130" s="261" t="s">
        <v>142</v>
      </c>
      <c r="L130" s="266"/>
      <c r="M130" s="267" t="s">
        <v>1</v>
      </c>
      <c r="N130" s="268" t="s">
        <v>42</v>
      </c>
      <c r="O130" s="89"/>
      <c r="P130" s="228">
        <f>O130*H130</f>
        <v>0</v>
      </c>
      <c r="Q130" s="228">
        <v>0.10819</v>
      </c>
      <c r="R130" s="228">
        <f>Q130*H130</f>
        <v>0.86551999999999996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208</v>
      </c>
      <c r="AT130" s="230" t="s">
        <v>274</v>
      </c>
      <c r="AU130" s="230" t="s">
        <v>77</v>
      </c>
      <c r="AY130" s="15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83</v>
      </c>
      <c r="BK130" s="231">
        <f>ROUND(I130*H130,2)</f>
        <v>0</v>
      </c>
      <c r="BL130" s="15" t="s">
        <v>208</v>
      </c>
      <c r="BM130" s="230" t="s">
        <v>420</v>
      </c>
    </row>
    <row r="131" s="2" customFormat="1" ht="24.15" customHeight="1">
      <c r="A131" s="36"/>
      <c r="B131" s="37"/>
      <c r="C131" s="259" t="s">
        <v>172</v>
      </c>
      <c r="D131" s="259" t="s">
        <v>274</v>
      </c>
      <c r="E131" s="260" t="s">
        <v>421</v>
      </c>
      <c r="F131" s="261" t="s">
        <v>422</v>
      </c>
      <c r="G131" s="262" t="s">
        <v>293</v>
      </c>
      <c r="H131" s="263">
        <v>5</v>
      </c>
      <c r="I131" s="264"/>
      <c r="J131" s="265">
        <f>ROUND(I131*H131,2)</f>
        <v>0</v>
      </c>
      <c r="K131" s="261" t="s">
        <v>142</v>
      </c>
      <c r="L131" s="266"/>
      <c r="M131" s="267" t="s">
        <v>1</v>
      </c>
      <c r="N131" s="268" t="s">
        <v>42</v>
      </c>
      <c r="O131" s="89"/>
      <c r="P131" s="228">
        <f>O131*H131</f>
        <v>0</v>
      </c>
      <c r="Q131" s="228">
        <v>0.11192000000000001</v>
      </c>
      <c r="R131" s="228">
        <f>Q131*H131</f>
        <v>0.55959999999999999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208</v>
      </c>
      <c r="AT131" s="230" t="s">
        <v>274</v>
      </c>
      <c r="AU131" s="230" t="s">
        <v>77</v>
      </c>
      <c r="AY131" s="15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83</v>
      </c>
      <c r="BK131" s="231">
        <f>ROUND(I131*H131,2)</f>
        <v>0</v>
      </c>
      <c r="BL131" s="15" t="s">
        <v>208</v>
      </c>
      <c r="BM131" s="230" t="s">
        <v>423</v>
      </c>
    </row>
    <row r="132" s="2" customFormat="1" ht="24.15" customHeight="1">
      <c r="A132" s="36"/>
      <c r="B132" s="37"/>
      <c r="C132" s="259" t="s">
        <v>178</v>
      </c>
      <c r="D132" s="259" t="s">
        <v>274</v>
      </c>
      <c r="E132" s="260" t="s">
        <v>424</v>
      </c>
      <c r="F132" s="261" t="s">
        <v>425</v>
      </c>
      <c r="G132" s="262" t="s">
        <v>293</v>
      </c>
      <c r="H132" s="263">
        <v>5</v>
      </c>
      <c r="I132" s="264"/>
      <c r="J132" s="265">
        <f>ROUND(I132*H132,2)</f>
        <v>0</v>
      </c>
      <c r="K132" s="261" t="s">
        <v>142</v>
      </c>
      <c r="L132" s="266"/>
      <c r="M132" s="267" t="s">
        <v>1</v>
      </c>
      <c r="N132" s="268" t="s">
        <v>42</v>
      </c>
      <c r="O132" s="89"/>
      <c r="P132" s="228">
        <f>O132*H132</f>
        <v>0</v>
      </c>
      <c r="Q132" s="228">
        <v>0.11565</v>
      </c>
      <c r="R132" s="228">
        <f>Q132*H132</f>
        <v>0.57825000000000004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208</v>
      </c>
      <c r="AT132" s="230" t="s">
        <v>274</v>
      </c>
      <c r="AU132" s="230" t="s">
        <v>77</v>
      </c>
      <c r="AY132" s="15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83</v>
      </c>
      <c r="BK132" s="231">
        <f>ROUND(I132*H132,2)</f>
        <v>0</v>
      </c>
      <c r="BL132" s="15" t="s">
        <v>208</v>
      </c>
      <c r="BM132" s="230" t="s">
        <v>426</v>
      </c>
    </row>
    <row r="133" s="2" customFormat="1" ht="24.15" customHeight="1">
      <c r="A133" s="36"/>
      <c r="B133" s="37"/>
      <c r="C133" s="259" t="s">
        <v>183</v>
      </c>
      <c r="D133" s="259" t="s">
        <v>274</v>
      </c>
      <c r="E133" s="260" t="s">
        <v>427</v>
      </c>
      <c r="F133" s="261" t="s">
        <v>428</v>
      </c>
      <c r="G133" s="262" t="s">
        <v>293</v>
      </c>
      <c r="H133" s="263">
        <v>4</v>
      </c>
      <c r="I133" s="264"/>
      <c r="J133" s="265">
        <f>ROUND(I133*H133,2)</f>
        <v>0</v>
      </c>
      <c r="K133" s="261" t="s">
        <v>142</v>
      </c>
      <c r="L133" s="266"/>
      <c r="M133" s="267" t="s">
        <v>1</v>
      </c>
      <c r="N133" s="268" t="s">
        <v>42</v>
      </c>
      <c r="O133" s="89"/>
      <c r="P133" s="228">
        <f>O133*H133</f>
        <v>0</v>
      </c>
      <c r="Q133" s="228">
        <v>0.11938</v>
      </c>
      <c r="R133" s="228">
        <f>Q133*H133</f>
        <v>0.47752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208</v>
      </c>
      <c r="AT133" s="230" t="s">
        <v>274</v>
      </c>
      <c r="AU133" s="230" t="s">
        <v>77</v>
      </c>
      <c r="AY133" s="15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83</v>
      </c>
      <c r="BK133" s="231">
        <f>ROUND(I133*H133,2)</f>
        <v>0</v>
      </c>
      <c r="BL133" s="15" t="s">
        <v>208</v>
      </c>
      <c r="BM133" s="230" t="s">
        <v>429</v>
      </c>
    </row>
    <row r="134" s="2" customFormat="1" ht="24.15" customHeight="1">
      <c r="A134" s="36"/>
      <c r="B134" s="37"/>
      <c r="C134" s="259" t="s">
        <v>196</v>
      </c>
      <c r="D134" s="259" t="s">
        <v>274</v>
      </c>
      <c r="E134" s="260" t="s">
        <v>430</v>
      </c>
      <c r="F134" s="261" t="s">
        <v>431</v>
      </c>
      <c r="G134" s="262" t="s">
        <v>293</v>
      </c>
      <c r="H134" s="263">
        <v>5</v>
      </c>
      <c r="I134" s="264"/>
      <c r="J134" s="265">
        <f>ROUND(I134*H134,2)</f>
        <v>0</v>
      </c>
      <c r="K134" s="261" t="s">
        <v>142</v>
      </c>
      <c r="L134" s="266"/>
      <c r="M134" s="267" t="s">
        <v>1</v>
      </c>
      <c r="N134" s="268" t="s">
        <v>42</v>
      </c>
      <c r="O134" s="89"/>
      <c r="P134" s="228">
        <f>O134*H134</f>
        <v>0</v>
      </c>
      <c r="Q134" s="228">
        <v>0.12311999999999999</v>
      </c>
      <c r="R134" s="228">
        <f>Q134*H134</f>
        <v>0.61559999999999993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208</v>
      </c>
      <c r="AT134" s="230" t="s">
        <v>274</v>
      </c>
      <c r="AU134" s="230" t="s">
        <v>77</v>
      </c>
      <c r="AY134" s="15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83</v>
      </c>
      <c r="BK134" s="231">
        <f>ROUND(I134*H134,2)</f>
        <v>0</v>
      </c>
      <c r="BL134" s="15" t="s">
        <v>208</v>
      </c>
      <c r="BM134" s="230" t="s">
        <v>432</v>
      </c>
    </row>
    <row r="135" s="2" customFormat="1" ht="24.15" customHeight="1">
      <c r="A135" s="36"/>
      <c r="B135" s="37"/>
      <c r="C135" s="259" t="s">
        <v>204</v>
      </c>
      <c r="D135" s="259" t="s">
        <v>274</v>
      </c>
      <c r="E135" s="260" t="s">
        <v>433</v>
      </c>
      <c r="F135" s="261" t="s">
        <v>434</v>
      </c>
      <c r="G135" s="262" t="s">
        <v>293</v>
      </c>
      <c r="H135" s="263">
        <v>5</v>
      </c>
      <c r="I135" s="264"/>
      <c r="J135" s="265">
        <f>ROUND(I135*H135,2)</f>
        <v>0</v>
      </c>
      <c r="K135" s="261" t="s">
        <v>142</v>
      </c>
      <c r="L135" s="266"/>
      <c r="M135" s="267" t="s">
        <v>1</v>
      </c>
      <c r="N135" s="268" t="s">
        <v>42</v>
      </c>
      <c r="O135" s="89"/>
      <c r="P135" s="228">
        <f>O135*H135</f>
        <v>0</v>
      </c>
      <c r="Q135" s="228">
        <v>0.12684999999999999</v>
      </c>
      <c r="R135" s="228">
        <f>Q135*H135</f>
        <v>0.63424999999999998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208</v>
      </c>
      <c r="AT135" s="230" t="s">
        <v>274</v>
      </c>
      <c r="AU135" s="230" t="s">
        <v>77</v>
      </c>
      <c r="AY135" s="15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83</v>
      </c>
      <c r="BK135" s="231">
        <f>ROUND(I135*H135,2)</f>
        <v>0</v>
      </c>
      <c r="BL135" s="15" t="s">
        <v>208</v>
      </c>
      <c r="BM135" s="230" t="s">
        <v>435</v>
      </c>
    </row>
    <row r="136" s="2" customFormat="1" ht="24.15" customHeight="1">
      <c r="A136" s="36"/>
      <c r="B136" s="37"/>
      <c r="C136" s="259" t="s">
        <v>211</v>
      </c>
      <c r="D136" s="259" t="s">
        <v>274</v>
      </c>
      <c r="E136" s="260" t="s">
        <v>436</v>
      </c>
      <c r="F136" s="261" t="s">
        <v>437</v>
      </c>
      <c r="G136" s="262" t="s">
        <v>293</v>
      </c>
      <c r="H136" s="263">
        <v>4</v>
      </c>
      <c r="I136" s="264"/>
      <c r="J136" s="265">
        <f>ROUND(I136*H136,2)</f>
        <v>0</v>
      </c>
      <c r="K136" s="261" t="s">
        <v>142</v>
      </c>
      <c r="L136" s="266"/>
      <c r="M136" s="267" t="s">
        <v>1</v>
      </c>
      <c r="N136" s="268" t="s">
        <v>42</v>
      </c>
      <c r="O136" s="89"/>
      <c r="P136" s="228">
        <f>O136*H136</f>
        <v>0</v>
      </c>
      <c r="Q136" s="228">
        <v>0.13058</v>
      </c>
      <c r="R136" s="228">
        <f>Q136*H136</f>
        <v>0.52232000000000001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208</v>
      </c>
      <c r="AT136" s="230" t="s">
        <v>274</v>
      </c>
      <c r="AU136" s="230" t="s">
        <v>77</v>
      </c>
      <c r="AY136" s="15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83</v>
      </c>
      <c r="BK136" s="231">
        <f>ROUND(I136*H136,2)</f>
        <v>0</v>
      </c>
      <c r="BL136" s="15" t="s">
        <v>208</v>
      </c>
      <c r="BM136" s="230" t="s">
        <v>438</v>
      </c>
    </row>
    <row r="137" s="2" customFormat="1" ht="24.15" customHeight="1">
      <c r="A137" s="36"/>
      <c r="B137" s="37"/>
      <c r="C137" s="259" t="s">
        <v>217</v>
      </c>
      <c r="D137" s="259" t="s">
        <v>274</v>
      </c>
      <c r="E137" s="260" t="s">
        <v>439</v>
      </c>
      <c r="F137" s="261" t="s">
        <v>440</v>
      </c>
      <c r="G137" s="262" t="s">
        <v>293</v>
      </c>
      <c r="H137" s="263">
        <v>3</v>
      </c>
      <c r="I137" s="264"/>
      <c r="J137" s="265">
        <f>ROUND(I137*H137,2)</f>
        <v>0</v>
      </c>
      <c r="K137" s="261" t="s">
        <v>142</v>
      </c>
      <c r="L137" s="266"/>
      <c r="M137" s="267" t="s">
        <v>1</v>
      </c>
      <c r="N137" s="268" t="s">
        <v>42</v>
      </c>
      <c r="O137" s="89"/>
      <c r="P137" s="228">
        <f>O137*H137</f>
        <v>0</v>
      </c>
      <c r="Q137" s="228">
        <v>0.13431000000000001</v>
      </c>
      <c r="R137" s="228">
        <f>Q137*H137</f>
        <v>0.40293000000000001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208</v>
      </c>
      <c r="AT137" s="230" t="s">
        <v>274</v>
      </c>
      <c r="AU137" s="230" t="s">
        <v>77</v>
      </c>
      <c r="AY137" s="15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83</v>
      </c>
      <c r="BK137" s="231">
        <f>ROUND(I137*H137,2)</f>
        <v>0</v>
      </c>
      <c r="BL137" s="15" t="s">
        <v>208</v>
      </c>
      <c r="BM137" s="230" t="s">
        <v>441</v>
      </c>
    </row>
    <row r="138" s="2" customFormat="1" ht="24.15" customHeight="1">
      <c r="A138" s="36"/>
      <c r="B138" s="37"/>
      <c r="C138" s="259" t="s">
        <v>221</v>
      </c>
      <c r="D138" s="259" t="s">
        <v>274</v>
      </c>
      <c r="E138" s="260" t="s">
        <v>442</v>
      </c>
      <c r="F138" s="261" t="s">
        <v>443</v>
      </c>
      <c r="G138" s="262" t="s">
        <v>293</v>
      </c>
      <c r="H138" s="263">
        <v>4</v>
      </c>
      <c r="I138" s="264"/>
      <c r="J138" s="265">
        <f>ROUND(I138*H138,2)</f>
        <v>0</v>
      </c>
      <c r="K138" s="261" t="s">
        <v>142</v>
      </c>
      <c r="L138" s="266"/>
      <c r="M138" s="267" t="s">
        <v>1</v>
      </c>
      <c r="N138" s="268" t="s">
        <v>42</v>
      </c>
      <c r="O138" s="89"/>
      <c r="P138" s="228">
        <f>O138*H138</f>
        <v>0</v>
      </c>
      <c r="Q138" s="228">
        <v>0.13804</v>
      </c>
      <c r="R138" s="228">
        <f>Q138*H138</f>
        <v>0.55215999999999998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208</v>
      </c>
      <c r="AT138" s="230" t="s">
        <v>274</v>
      </c>
      <c r="AU138" s="230" t="s">
        <v>77</v>
      </c>
      <c r="AY138" s="15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83</v>
      </c>
      <c r="BK138" s="231">
        <f>ROUND(I138*H138,2)</f>
        <v>0</v>
      </c>
      <c r="BL138" s="15" t="s">
        <v>208</v>
      </c>
      <c r="BM138" s="230" t="s">
        <v>444</v>
      </c>
    </row>
    <row r="139" s="2" customFormat="1" ht="24.15" customHeight="1">
      <c r="A139" s="36"/>
      <c r="B139" s="37"/>
      <c r="C139" s="259" t="s">
        <v>227</v>
      </c>
      <c r="D139" s="259" t="s">
        <v>274</v>
      </c>
      <c r="E139" s="260" t="s">
        <v>445</v>
      </c>
      <c r="F139" s="261" t="s">
        <v>446</v>
      </c>
      <c r="G139" s="262" t="s">
        <v>293</v>
      </c>
      <c r="H139" s="263">
        <v>3</v>
      </c>
      <c r="I139" s="264"/>
      <c r="J139" s="265">
        <f>ROUND(I139*H139,2)</f>
        <v>0</v>
      </c>
      <c r="K139" s="261" t="s">
        <v>142</v>
      </c>
      <c r="L139" s="266"/>
      <c r="M139" s="267" t="s">
        <v>1</v>
      </c>
      <c r="N139" s="268" t="s">
        <v>42</v>
      </c>
      <c r="O139" s="89"/>
      <c r="P139" s="228">
        <f>O139*H139</f>
        <v>0</v>
      </c>
      <c r="Q139" s="228">
        <v>0.14177000000000001</v>
      </c>
      <c r="R139" s="228">
        <f>Q139*H139</f>
        <v>0.42531000000000002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208</v>
      </c>
      <c r="AT139" s="230" t="s">
        <v>274</v>
      </c>
      <c r="AU139" s="230" t="s">
        <v>77</v>
      </c>
      <c r="AY139" s="15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83</v>
      </c>
      <c r="BK139" s="231">
        <f>ROUND(I139*H139,2)</f>
        <v>0</v>
      </c>
      <c r="BL139" s="15" t="s">
        <v>208</v>
      </c>
      <c r="BM139" s="230" t="s">
        <v>447</v>
      </c>
    </row>
    <row r="140" s="2" customFormat="1" ht="24.15" customHeight="1">
      <c r="A140" s="36"/>
      <c r="B140" s="37"/>
      <c r="C140" s="259" t="s">
        <v>8</v>
      </c>
      <c r="D140" s="259" t="s">
        <v>274</v>
      </c>
      <c r="E140" s="260" t="s">
        <v>448</v>
      </c>
      <c r="F140" s="261" t="s">
        <v>449</v>
      </c>
      <c r="G140" s="262" t="s">
        <v>293</v>
      </c>
      <c r="H140" s="263">
        <v>3</v>
      </c>
      <c r="I140" s="264"/>
      <c r="J140" s="265">
        <f>ROUND(I140*H140,2)</f>
        <v>0</v>
      </c>
      <c r="K140" s="261" t="s">
        <v>142</v>
      </c>
      <c r="L140" s="266"/>
      <c r="M140" s="267" t="s">
        <v>1</v>
      </c>
      <c r="N140" s="268" t="s">
        <v>42</v>
      </c>
      <c r="O140" s="89"/>
      <c r="P140" s="228">
        <f>O140*H140</f>
        <v>0</v>
      </c>
      <c r="Q140" s="228">
        <v>0.14549999999999999</v>
      </c>
      <c r="R140" s="228">
        <f>Q140*H140</f>
        <v>0.4365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208</v>
      </c>
      <c r="AT140" s="230" t="s">
        <v>274</v>
      </c>
      <c r="AU140" s="230" t="s">
        <v>77</v>
      </c>
      <c r="AY140" s="15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83</v>
      </c>
      <c r="BK140" s="231">
        <f>ROUND(I140*H140,2)</f>
        <v>0</v>
      </c>
      <c r="BL140" s="15" t="s">
        <v>208</v>
      </c>
      <c r="BM140" s="230" t="s">
        <v>450</v>
      </c>
    </row>
    <row r="141" s="2" customFormat="1" ht="24.15" customHeight="1">
      <c r="A141" s="36"/>
      <c r="B141" s="37"/>
      <c r="C141" s="259" t="s">
        <v>235</v>
      </c>
      <c r="D141" s="259" t="s">
        <v>274</v>
      </c>
      <c r="E141" s="260" t="s">
        <v>451</v>
      </c>
      <c r="F141" s="261" t="s">
        <v>452</v>
      </c>
      <c r="G141" s="262" t="s">
        <v>293</v>
      </c>
      <c r="H141" s="263">
        <v>5</v>
      </c>
      <c r="I141" s="264"/>
      <c r="J141" s="265">
        <f>ROUND(I141*H141,2)</f>
        <v>0</v>
      </c>
      <c r="K141" s="261" t="s">
        <v>142</v>
      </c>
      <c r="L141" s="266"/>
      <c r="M141" s="267" t="s">
        <v>1</v>
      </c>
      <c r="N141" s="268" t="s">
        <v>42</v>
      </c>
      <c r="O141" s="89"/>
      <c r="P141" s="228">
        <f>O141*H141</f>
        <v>0</v>
      </c>
      <c r="Q141" s="228">
        <v>0.14923</v>
      </c>
      <c r="R141" s="228">
        <f>Q141*H141</f>
        <v>0.74614999999999998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208</v>
      </c>
      <c r="AT141" s="230" t="s">
        <v>274</v>
      </c>
      <c r="AU141" s="230" t="s">
        <v>77</v>
      </c>
      <c r="AY141" s="15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83</v>
      </c>
      <c r="BK141" s="231">
        <f>ROUND(I141*H141,2)</f>
        <v>0</v>
      </c>
      <c r="BL141" s="15" t="s">
        <v>208</v>
      </c>
      <c r="BM141" s="230" t="s">
        <v>453</v>
      </c>
    </row>
    <row r="142" s="2" customFormat="1" ht="24.15" customHeight="1">
      <c r="A142" s="36"/>
      <c r="B142" s="37"/>
      <c r="C142" s="259" t="s">
        <v>240</v>
      </c>
      <c r="D142" s="259" t="s">
        <v>274</v>
      </c>
      <c r="E142" s="260" t="s">
        <v>454</v>
      </c>
      <c r="F142" s="261" t="s">
        <v>455</v>
      </c>
      <c r="G142" s="262" t="s">
        <v>293</v>
      </c>
      <c r="H142" s="263">
        <v>4</v>
      </c>
      <c r="I142" s="264"/>
      <c r="J142" s="265">
        <f>ROUND(I142*H142,2)</f>
        <v>0</v>
      </c>
      <c r="K142" s="261" t="s">
        <v>142</v>
      </c>
      <c r="L142" s="266"/>
      <c r="M142" s="267" t="s">
        <v>1</v>
      </c>
      <c r="N142" s="268" t="s">
        <v>42</v>
      </c>
      <c r="O142" s="89"/>
      <c r="P142" s="228">
        <f>O142*H142</f>
        <v>0</v>
      </c>
      <c r="Q142" s="228">
        <v>0.15296000000000001</v>
      </c>
      <c r="R142" s="228">
        <f>Q142*H142</f>
        <v>0.61184000000000005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208</v>
      </c>
      <c r="AT142" s="230" t="s">
        <v>274</v>
      </c>
      <c r="AU142" s="230" t="s">
        <v>77</v>
      </c>
      <c r="AY142" s="15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83</v>
      </c>
      <c r="BK142" s="231">
        <f>ROUND(I142*H142,2)</f>
        <v>0</v>
      </c>
      <c r="BL142" s="15" t="s">
        <v>208</v>
      </c>
      <c r="BM142" s="230" t="s">
        <v>456</v>
      </c>
    </row>
    <row r="143" s="2" customFormat="1" ht="24.15" customHeight="1">
      <c r="A143" s="36"/>
      <c r="B143" s="37"/>
      <c r="C143" s="259" t="s">
        <v>244</v>
      </c>
      <c r="D143" s="259" t="s">
        <v>274</v>
      </c>
      <c r="E143" s="260" t="s">
        <v>457</v>
      </c>
      <c r="F143" s="261" t="s">
        <v>458</v>
      </c>
      <c r="G143" s="262" t="s">
        <v>293</v>
      </c>
      <c r="H143" s="263">
        <v>2</v>
      </c>
      <c r="I143" s="264"/>
      <c r="J143" s="265">
        <f>ROUND(I143*H143,2)</f>
        <v>0</v>
      </c>
      <c r="K143" s="261" t="s">
        <v>142</v>
      </c>
      <c r="L143" s="266"/>
      <c r="M143" s="267" t="s">
        <v>1</v>
      </c>
      <c r="N143" s="268" t="s">
        <v>42</v>
      </c>
      <c r="O143" s="89"/>
      <c r="P143" s="228">
        <f>O143*H143</f>
        <v>0</v>
      </c>
      <c r="Q143" s="228">
        <v>0.15669</v>
      </c>
      <c r="R143" s="228">
        <f>Q143*H143</f>
        <v>0.31337999999999999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208</v>
      </c>
      <c r="AT143" s="230" t="s">
        <v>274</v>
      </c>
      <c r="AU143" s="230" t="s">
        <v>77</v>
      </c>
      <c r="AY143" s="15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83</v>
      </c>
      <c r="BK143" s="231">
        <f>ROUND(I143*H143,2)</f>
        <v>0</v>
      </c>
      <c r="BL143" s="15" t="s">
        <v>208</v>
      </c>
      <c r="BM143" s="230" t="s">
        <v>459</v>
      </c>
    </row>
    <row r="144" s="2" customFormat="1" ht="24.15" customHeight="1">
      <c r="A144" s="36"/>
      <c r="B144" s="37"/>
      <c r="C144" s="259" t="s">
        <v>460</v>
      </c>
      <c r="D144" s="259" t="s">
        <v>274</v>
      </c>
      <c r="E144" s="260" t="s">
        <v>461</v>
      </c>
      <c r="F144" s="261" t="s">
        <v>462</v>
      </c>
      <c r="G144" s="262" t="s">
        <v>293</v>
      </c>
      <c r="H144" s="263">
        <v>2</v>
      </c>
      <c r="I144" s="264"/>
      <c r="J144" s="265">
        <f>ROUND(I144*H144,2)</f>
        <v>0</v>
      </c>
      <c r="K144" s="261" t="s">
        <v>142</v>
      </c>
      <c r="L144" s="266"/>
      <c r="M144" s="267" t="s">
        <v>1</v>
      </c>
      <c r="N144" s="268" t="s">
        <v>42</v>
      </c>
      <c r="O144" s="89"/>
      <c r="P144" s="228">
        <f>O144*H144</f>
        <v>0</v>
      </c>
      <c r="Q144" s="228">
        <v>0.16042000000000001</v>
      </c>
      <c r="R144" s="228">
        <f>Q144*H144</f>
        <v>0.32084000000000001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208</v>
      </c>
      <c r="AT144" s="230" t="s">
        <v>274</v>
      </c>
      <c r="AU144" s="230" t="s">
        <v>77</v>
      </c>
      <c r="AY144" s="15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83</v>
      </c>
      <c r="BK144" s="231">
        <f>ROUND(I144*H144,2)</f>
        <v>0</v>
      </c>
      <c r="BL144" s="15" t="s">
        <v>208</v>
      </c>
      <c r="BM144" s="230" t="s">
        <v>463</v>
      </c>
    </row>
    <row r="145" s="2" customFormat="1" ht="24.15" customHeight="1">
      <c r="A145" s="36"/>
      <c r="B145" s="37"/>
      <c r="C145" s="259" t="s">
        <v>249</v>
      </c>
      <c r="D145" s="259" t="s">
        <v>274</v>
      </c>
      <c r="E145" s="260" t="s">
        <v>464</v>
      </c>
      <c r="F145" s="261" t="s">
        <v>465</v>
      </c>
      <c r="G145" s="262" t="s">
        <v>293</v>
      </c>
      <c r="H145" s="263">
        <v>8</v>
      </c>
      <c r="I145" s="264"/>
      <c r="J145" s="265">
        <f>ROUND(I145*H145,2)</f>
        <v>0</v>
      </c>
      <c r="K145" s="261" t="s">
        <v>142</v>
      </c>
      <c r="L145" s="266"/>
      <c r="M145" s="267" t="s">
        <v>1</v>
      </c>
      <c r="N145" s="268" t="s">
        <v>42</v>
      </c>
      <c r="O145" s="89"/>
      <c r="P145" s="228">
        <f>O145*H145</f>
        <v>0</v>
      </c>
      <c r="Q145" s="228">
        <v>0.16414999999999999</v>
      </c>
      <c r="R145" s="228">
        <f>Q145*H145</f>
        <v>1.3131999999999999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208</v>
      </c>
      <c r="AT145" s="230" t="s">
        <v>274</v>
      </c>
      <c r="AU145" s="230" t="s">
        <v>77</v>
      </c>
      <c r="AY145" s="15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83</v>
      </c>
      <c r="BK145" s="231">
        <f>ROUND(I145*H145,2)</f>
        <v>0</v>
      </c>
      <c r="BL145" s="15" t="s">
        <v>208</v>
      </c>
      <c r="BM145" s="230" t="s">
        <v>466</v>
      </c>
    </row>
    <row r="146" s="2" customFormat="1" ht="24.15" customHeight="1">
      <c r="A146" s="36"/>
      <c r="B146" s="37"/>
      <c r="C146" s="259" t="s">
        <v>7</v>
      </c>
      <c r="D146" s="259" t="s">
        <v>274</v>
      </c>
      <c r="E146" s="260" t="s">
        <v>467</v>
      </c>
      <c r="F146" s="261" t="s">
        <v>468</v>
      </c>
      <c r="G146" s="262" t="s">
        <v>293</v>
      </c>
      <c r="H146" s="263">
        <v>14</v>
      </c>
      <c r="I146" s="264"/>
      <c r="J146" s="265">
        <f>ROUND(I146*H146,2)</f>
        <v>0</v>
      </c>
      <c r="K146" s="261" t="s">
        <v>142</v>
      </c>
      <c r="L146" s="266"/>
      <c r="M146" s="267" t="s">
        <v>1</v>
      </c>
      <c r="N146" s="268" t="s">
        <v>42</v>
      </c>
      <c r="O146" s="89"/>
      <c r="P146" s="228">
        <f>O146*H146</f>
        <v>0</v>
      </c>
      <c r="Q146" s="228">
        <v>0.16788</v>
      </c>
      <c r="R146" s="228">
        <f>Q146*H146</f>
        <v>2.35032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208</v>
      </c>
      <c r="AT146" s="230" t="s">
        <v>274</v>
      </c>
      <c r="AU146" s="230" t="s">
        <v>77</v>
      </c>
      <c r="AY146" s="15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83</v>
      </c>
      <c r="BK146" s="231">
        <f>ROUND(I146*H146,2)</f>
        <v>0</v>
      </c>
      <c r="BL146" s="15" t="s">
        <v>208</v>
      </c>
      <c r="BM146" s="230" t="s">
        <v>469</v>
      </c>
    </row>
    <row r="147" s="2" customFormat="1" ht="24.15" customHeight="1">
      <c r="A147" s="36"/>
      <c r="B147" s="37"/>
      <c r="C147" s="259" t="s">
        <v>264</v>
      </c>
      <c r="D147" s="259" t="s">
        <v>274</v>
      </c>
      <c r="E147" s="260" t="s">
        <v>470</v>
      </c>
      <c r="F147" s="261" t="s">
        <v>471</v>
      </c>
      <c r="G147" s="262" t="s">
        <v>293</v>
      </c>
      <c r="H147" s="263">
        <v>9</v>
      </c>
      <c r="I147" s="264"/>
      <c r="J147" s="265">
        <f>ROUND(I147*H147,2)</f>
        <v>0</v>
      </c>
      <c r="K147" s="261" t="s">
        <v>142</v>
      </c>
      <c r="L147" s="266"/>
      <c r="M147" s="267" t="s">
        <v>1</v>
      </c>
      <c r="N147" s="268" t="s">
        <v>42</v>
      </c>
      <c r="O147" s="89"/>
      <c r="P147" s="228">
        <f>O147*H147</f>
        <v>0</v>
      </c>
      <c r="Q147" s="228">
        <v>0.17162</v>
      </c>
      <c r="R147" s="228">
        <f>Q147*H147</f>
        <v>1.5445799999999998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208</v>
      </c>
      <c r="AT147" s="230" t="s">
        <v>274</v>
      </c>
      <c r="AU147" s="230" t="s">
        <v>77</v>
      </c>
      <c r="AY147" s="15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83</v>
      </c>
      <c r="BK147" s="231">
        <f>ROUND(I147*H147,2)</f>
        <v>0</v>
      </c>
      <c r="BL147" s="15" t="s">
        <v>208</v>
      </c>
      <c r="BM147" s="230" t="s">
        <v>472</v>
      </c>
    </row>
    <row r="148" s="2" customFormat="1" ht="16.5" customHeight="1">
      <c r="A148" s="36"/>
      <c r="B148" s="37"/>
      <c r="C148" s="259" t="s">
        <v>269</v>
      </c>
      <c r="D148" s="259" t="s">
        <v>274</v>
      </c>
      <c r="E148" s="260" t="s">
        <v>473</v>
      </c>
      <c r="F148" s="261" t="s">
        <v>474</v>
      </c>
      <c r="G148" s="262" t="s">
        <v>293</v>
      </c>
      <c r="H148" s="263">
        <v>1709</v>
      </c>
      <c r="I148" s="264"/>
      <c r="J148" s="265">
        <f>ROUND(I148*H148,2)</f>
        <v>0</v>
      </c>
      <c r="K148" s="261" t="s">
        <v>142</v>
      </c>
      <c r="L148" s="266"/>
      <c r="M148" s="267" t="s">
        <v>1</v>
      </c>
      <c r="N148" s="268" t="s">
        <v>42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208</v>
      </c>
      <c r="AT148" s="230" t="s">
        <v>274</v>
      </c>
      <c r="AU148" s="230" t="s">
        <v>77</v>
      </c>
      <c r="AY148" s="15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83</v>
      </c>
      <c r="BK148" s="231">
        <f>ROUND(I148*H148,2)</f>
        <v>0</v>
      </c>
      <c r="BL148" s="15" t="s">
        <v>208</v>
      </c>
      <c r="BM148" s="230" t="s">
        <v>475</v>
      </c>
    </row>
    <row r="149" s="2" customFormat="1">
      <c r="A149" s="36"/>
      <c r="B149" s="37"/>
      <c r="C149" s="38"/>
      <c r="D149" s="232" t="s">
        <v>147</v>
      </c>
      <c r="E149" s="38"/>
      <c r="F149" s="233" t="s">
        <v>476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147</v>
      </c>
      <c r="AU149" s="15" t="s">
        <v>77</v>
      </c>
    </row>
    <row r="150" s="2" customFormat="1" ht="16.5" customHeight="1">
      <c r="A150" s="36"/>
      <c r="B150" s="37"/>
      <c r="C150" s="259" t="s">
        <v>273</v>
      </c>
      <c r="D150" s="259" t="s">
        <v>274</v>
      </c>
      <c r="E150" s="260" t="s">
        <v>477</v>
      </c>
      <c r="F150" s="261" t="s">
        <v>478</v>
      </c>
      <c r="G150" s="262" t="s">
        <v>293</v>
      </c>
      <c r="H150" s="263">
        <v>153</v>
      </c>
      <c r="I150" s="264"/>
      <c r="J150" s="265">
        <f>ROUND(I150*H150,2)</f>
        <v>0</v>
      </c>
      <c r="K150" s="261" t="s">
        <v>142</v>
      </c>
      <c r="L150" s="266"/>
      <c r="M150" s="267" t="s">
        <v>1</v>
      </c>
      <c r="N150" s="268" t="s">
        <v>42</v>
      </c>
      <c r="O150" s="89"/>
      <c r="P150" s="228">
        <f>O150*H150</f>
        <v>0</v>
      </c>
      <c r="Q150" s="228">
        <v>0.010030000000000001</v>
      </c>
      <c r="R150" s="228">
        <f>Q150*H150</f>
        <v>1.5345900000000001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208</v>
      </c>
      <c r="AT150" s="230" t="s">
        <v>274</v>
      </c>
      <c r="AU150" s="230" t="s">
        <v>77</v>
      </c>
      <c r="AY150" s="15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83</v>
      </c>
      <c r="BK150" s="231">
        <f>ROUND(I150*H150,2)</f>
        <v>0</v>
      </c>
      <c r="BL150" s="15" t="s">
        <v>208</v>
      </c>
      <c r="BM150" s="230" t="s">
        <v>479</v>
      </c>
    </row>
    <row r="151" s="2" customFormat="1" ht="24.15" customHeight="1">
      <c r="A151" s="36"/>
      <c r="B151" s="37"/>
      <c r="C151" s="259" t="s">
        <v>279</v>
      </c>
      <c r="D151" s="259" t="s">
        <v>274</v>
      </c>
      <c r="E151" s="260" t="s">
        <v>480</v>
      </c>
      <c r="F151" s="261" t="s">
        <v>481</v>
      </c>
      <c r="G151" s="262" t="s">
        <v>293</v>
      </c>
      <c r="H151" s="263">
        <v>1</v>
      </c>
      <c r="I151" s="264"/>
      <c r="J151" s="265">
        <f>ROUND(I151*H151,2)</f>
        <v>0</v>
      </c>
      <c r="K151" s="261" t="s">
        <v>482</v>
      </c>
      <c r="L151" s="266"/>
      <c r="M151" s="267" t="s">
        <v>1</v>
      </c>
      <c r="N151" s="268" t="s">
        <v>42</v>
      </c>
      <c r="O151" s="89"/>
      <c r="P151" s="228">
        <f>O151*H151</f>
        <v>0</v>
      </c>
      <c r="Q151" s="228">
        <v>10.723000000000001</v>
      </c>
      <c r="R151" s="228">
        <f>Q151*H151</f>
        <v>10.723000000000001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208</v>
      </c>
      <c r="AT151" s="230" t="s">
        <v>274</v>
      </c>
      <c r="AU151" s="230" t="s">
        <v>77</v>
      </c>
      <c r="AY151" s="15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83</v>
      </c>
      <c r="BK151" s="231">
        <f>ROUND(I151*H151,2)</f>
        <v>0</v>
      </c>
      <c r="BL151" s="15" t="s">
        <v>208</v>
      </c>
      <c r="BM151" s="230" t="s">
        <v>483</v>
      </c>
    </row>
    <row r="152" s="2" customFormat="1" ht="24.15" customHeight="1">
      <c r="A152" s="36"/>
      <c r="B152" s="37"/>
      <c r="C152" s="259" t="s">
        <v>283</v>
      </c>
      <c r="D152" s="259" t="s">
        <v>274</v>
      </c>
      <c r="E152" s="260" t="s">
        <v>484</v>
      </c>
      <c r="F152" s="261" t="s">
        <v>485</v>
      </c>
      <c r="G152" s="262" t="s">
        <v>293</v>
      </c>
      <c r="H152" s="263">
        <v>3</v>
      </c>
      <c r="I152" s="264"/>
      <c r="J152" s="265">
        <f>ROUND(I152*H152,2)</f>
        <v>0</v>
      </c>
      <c r="K152" s="261" t="s">
        <v>482</v>
      </c>
      <c r="L152" s="266"/>
      <c r="M152" s="267" t="s">
        <v>1</v>
      </c>
      <c r="N152" s="268" t="s">
        <v>42</v>
      </c>
      <c r="O152" s="89"/>
      <c r="P152" s="228">
        <f>O152*H152</f>
        <v>0</v>
      </c>
      <c r="Q152" s="228">
        <v>10.723000000000001</v>
      </c>
      <c r="R152" s="228">
        <f>Q152*H152</f>
        <v>32.169000000000004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208</v>
      </c>
      <c r="AT152" s="230" t="s">
        <v>274</v>
      </c>
      <c r="AU152" s="230" t="s">
        <v>77</v>
      </c>
      <c r="AY152" s="15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83</v>
      </c>
      <c r="BK152" s="231">
        <f>ROUND(I152*H152,2)</f>
        <v>0</v>
      </c>
      <c r="BL152" s="15" t="s">
        <v>208</v>
      </c>
      <c r="BM152" s="230" t="s">
        <v>486</v>
      </c>
    </row>
    <row r="153" s="2" customFormat="1" ht="24.15" customHeight="1">
      <c r="A153" s="36"/>
      <c r="B153" s="37"/>
      <c r="C153" s="259" t="s">
        <v>290</v>
      </c>
      <c r="D153" s="259" t="s">
        <v>274</v>
      </c>
      <c r="E153" s="260" t="s">
        <v>487</v>
      </c>
      <c r="F153" s="261" t="s">
        <v>488</v>
      </c>
      <c r="G153" s="262" t="s">
        <v>293</v>
      </c>
      <c r="H153" s="263">
        <v>160</v>
      </c>
      <c r="I153" s="264"/>
      <c r="J153" s="265">
        <f>ROUND(I153*H153,2)</f>
        <v>0</v>
      </c>
      <c r="K153" s="261" t="s">
        <v>142</v>
      </c>
      <c r="L153" s="266"/>
      <c r="M153" s="267" t="s">
        <v>1</v>
      </c>
      <c r="N153" s="268" t="s">
        <v>42</v>
      </c>
      <c r="O153" s="89"/>
      <c r="P153" s="228">
        <f>O153*H153</f>
        <v>0</v>
      </c>
      <c r="Q153" s="228">
        <v>0.00051999999999999995</v>
      </c>
      <c r="R153" s="228">
        <f>Q153*H153</f>
        <v>0.083199999999999996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208</v>
      </c>
      <c r="AT153" s="230" t="s">
        <v>274</v>
      </c>
      <c r="AU153" s="230" t="s">
        <v>77</v>
      </c>
      <c r="AY153" s="15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83</v>
      </c>
      <c r="BK153" s="231">
        <f>ROUND(I153*H153,2)</f>
        <v>0</v>
      </c>
      <c r="BL153" s="15" t="s">
        <v>208</v>
      </c>
      <c r="BM153" s="230" t="s">
        <v>489</v>
      </c>
    </row>
    <row r="154" s="2" customFormat="1" ht="16.5" customHeight="1">
      <c r="A154" s="36"/>
      <c r="B154" s="37"/>
      <c r="C154" s="259" t="s">
        <v>295</v>
      </c>
      <c r="D154" s="259" t="s">
        <v>274</v>
      </c>
      <c r="E154" s="260" t="s">
        <v>490</v>
      </c>
      <c r="F154" s="261" t="s">
        <v>491</v>
      </c>
      <c r="G154" s="262" t="s">
        <v>293</v>
      </c>
      <c r="H154" s="263">
        <v>2250</v>
      </c>
      <c r="I154" s="264"/>
      <c r="J154" s="265">
        <f>ROUND(I154*H154,2)</f>
        <v>0</v>
      </c>
      <c r="K154" s="261" t="s">
        <v>142</v>
      </c>
      <c r="L154" s="266"/>
      <c r="M154" s="267" t="s">
        <v>1</v>
      </c>
      <c r="N154" s="268" t="s">
        <v>42</v>
      </c>
      <c r="O154" s="89"/>
      <c r="P154" s="228">
        <f>O154*H154</f>
        <v>0</v>
      </c>
      <c r="Q154" s="228">
        <v>0.00051999999999999995</v>
      </c>
      <c r="R154" s="228">
        <f>Q154*H154</f>
        <v>1.1699999999999999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208</v>
      </c>
      <c r="AT154" s="230" t="s">
        <v>274</v>
      </c>
      <c r="AU154" s="230" t="s">
        <v>77</v>
      </c>
      <c r="AY154" s="15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83</v>
      </c>
      <c r="BK154" s="231">
        <f>ROUND(I154*H154,2)</f>
        <v>0</v>
      </c>
      <c r="BL154" s="15" t="s">
        <v>208</v>
      </c>
      <c r="BM154" s="230" t="s">
        <v>492</v>
      </c>
    </row>
    <row r="155" s="2" customFormat="1" ht="16.5" customHeight="1">
      <c r="A155" s="36"/>
      <c r="B155" s="37"/>
      <c r="C155" s="259" t="s">
        <v>300</v>
      </c>
      <c r="D155" s="259" t="s">
        <v>274</v>
      </c>
      <c r="E155" s="260" t="s">
        <v>493</v>
      </c>
      <c r="F155" s="261" t="s">
        <v>494</v>
      </c>
      <c r="G155" s="262" t="s">
        <v>293</v>
      </c>
      <c r="H155" s="263">
        <v>550</v>
      </c>
      <c r="I155" s="264"/>
      <c r="J155" s="265">
        <f>ROUND(I155*H155,2)</f>
        <v>0</v>
      </c>
      <c r="K155" s="261" t="s">
        <v>142</v>
      </c>
      <c r="L155" s="266"/>
      <c r="M155" s="267" t="s">
        <v>1</v>
      </c>
      <c r="N155" s="268" t="s">
        <v>42</v>
      </c>
      <c r="O155" s="89"/>
      <c r="P155" s="228">
        <f>O155*H155</f>
        <v>0</v>
      </c>
      <c r="Q155" s="228">
        <v>0.00056999999999999998</v>
      </c>
      <c r="R155" s="228">
        <f>Q155*H155</f>
        <v>0.3135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208</v>
      </c>
      <c r="AT155" s="230" t="s">
        <v>274</v>
      </c>
      <c r="AU155" s="230" t="s">
        <v>77</v>
      </c>
      <c r="AY155" s="15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83</v>
      </c>
      <c r="BK155" s="231">
        <f>ROUND(I155*H155,2)</f>
        <v>0</v>
      </c>
      <c r="BL155" s="15" t="s">
        <v>208</v>
      </c>
      <c r="BM155" s="230" t="s">
        <v>495</v>
      </c>
    </row>
    <row r="156" s="2" customFormat="1" ht="24.15" customHeight="1">
      <c r="A156" s="36"/>
      <c r="B156" s="37"/>
      <c r="C156" s="259" t="s">
        <v>304</v>
      </c>
      <c r="D156" s="259" t="s">
        <v>274</v>
      </c>
      <c r="E156" s="260" t="s">
        <v>496</v>
      </c>
      <c r="F156" s="261" t="s">
        <v>497</v>
      </c>
      <c r="G156" s="262" t="s">
        <v>293</v>
      </c>
      <c r="H156" s="263">
        <v>1230</v>
      </c>
      <c r="I156" s="264"/>
      <c r="J156" s="265">
        <f>ROUND(I156*H156,2)</f>
        <v>0</v>
      </c>
      <c r="K156" s="261" t="s">
        <v>142</v>
      </c>
      <c r="L156" s="266"/>
      <c r="M156" s="267" t="s">
        <v>1</v>
      </c>
      <c r="N156" s="268" t="s">
        <v>42</v>
      </c>
      <c r="O156" s="89"/>
      <c r="P156" s="228">
        <f>O156*H156</f>
        <v>0</v>
      </c>
      <c r="Q156" s="228">
        <v>0.00123</v>
      </c>
      <c r="R156" s="228">
        <f>Q156*H156</f>
        <v>1.5128999999999999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208</v>
      </c>
      <c r="AT156" s="230" t="s">
        <v>274</v>
      </c>
      <c r="AU156" s="230" t="s">
        <v>77</v>
      </c>
      <c r="AY156" s="15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83</v>
      </c>
      <c r="BK156" s="231">
        <f>ROUND(I156*H156,2)</f>
        <v>0</v>
      </c>
      <c r="BL156" s="15" t="s">
        <v>208</v>
      </c>
      <c r="BM156" s="230" t="s">
        <v>498</v>
      </c>
    </row>
    <row r="157" s="2" customFormat="1" ht="24.15" customHeight="1">
      <c r="A157" s="36"/>
      <c r="B157" s="37"/>
      <c r="C157" s="259" t="s">
        <v>310</v>
      </c>
      <c r="D157" s="259" t="s">
        <v>274</v>
      </c>
      <c r="E157" s="260" t="s">
        <v>499</v>
      </c>
      <c r="F157" s="261" t="s">
        <v>500</v>
      </c>
      <c r="G157" s="262" t="s">
        <v>293</v>
      </c>
      <c r="H157" s="263">
        <v>610</v>
      </c>
      <c r="I157" s="264"/>
      <c r="J157" s="265">
        <f>ROUND(I157*H157,2)</f>
        <v>0</v>
      </c>
      <c r="K157" s="261" t="s">
        <v>142</v>
      </c>
      <c r="L157" s="266"/>
      <c r="M157" s="267" t="s">
        <v>1</v>
      </c>
      <c r="N157" s="268" t="s">
        <v>42</v>
      </c>
      <c r="O157" s="89"/>
      <c r="P157" s="228">
        <f>O157*H157</f>
        <v>0</v>
      </c>
      <c r="Q157" s="228">
        <v>9.0000000000000006E-05</v>
      </c>
      <c r="R157" s="228">
        <f>Q157*H157</f>
        <v>0.054900000000000004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208</v>
      </c>
      <c r="AT157" s="230" t="s">
        <v>274</v>
      </c>
      <c r="AU157" s="230" t="s">
        <v>77</v>
      </c>
      <c r="AY157" s="15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83</v>
      </c>
      <c r="BK157" s="231">
        <f>ROUND(I157*H157,2)</f>
        <v>0</v>
      </c>
      <c r="BL157" s="15" t="s">
        <v>208</v>
      </c>
      <c r="BM157" s="230" t="s">
        <v>501</v>
      </c>
    </row>
    <row r="158" s="2" customFormat="1" ht="16.5" customHeight="1">
      <c r="A158" s="36"/>
      <c r="B158" s="37"/>
      <c r="C158" s="259" t="s">
        <v>315</v>
      </c>
      <c r="D158" s="259" t="s">
        <v>274</v>
      </c>
      <c r="E158" s="260" t="s">
        <v>502</v>
      </c>
      <c r="F158" s="261" t="s">
        <v>503</v>
      </c>
      <c r="G158" s="262" t="s">
        <v>293</v>
      </c>
      <c r="H158" s="263">
        <v>12000</v>
      </c>
      <c r="I158" s="264"/>
      <c r="J158" s="265">
        <f>ROUND(I158*H158,2)</f>
        <v>0</v>
      </c>
      <c r="K158" s="261" t="s">
        <v>142</v>
      </c>
      <c r="L158" s="266"/>
      <c r="M158" s="267" t="s">
        <v>1</v>
      </c>
      <c r="N158" s="268" t="s">
        <v>42</v>
      </c>
      <c r="O158" s="89"/>
      <c r="P158" s="228">
        <f>O158*H158</f>
        <v>0</v>
      </c>
      <c r="Q158" s="228">
        <v>9.0000000000000006E-05</v>
      </c>
      <c r="R158" s="228">
        <f>Q158*H158</f>
        <v>1.0800000000000001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208</v>
      </c>
      <c r="AT158" s="230" t="s">
        <v>274</v>
      </c>
      <c r="AU158" s="230" t="s">
        <v>77</v>
      </c>
      <c r="AY158" s="15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83</v>
      </c>
      <c r="BK158" s="231">
        <f>ROUND(I158*H158,2)</f>
        <v>0</v>
      </c>
      <c r="BL158" s="15" t="s">
        <v>208</v>
      </c>
      <c r="BM158" s="230" t="s">
        <v>504</v>
      </c>
    </row>
    <row r="159" s="2" customFormat="1" ht="24.15" customHeight="1">
      <c r="A159" s="36"/>
      <c r="B159" s="37"/>
      <c r="C159" s="259" t="s">
        <v>320</v>
      </c>
      <c r="D159" s="259" t="s">
        <v>274</v>
      </c>
      <c r="E159" s="260" t="s">
        <v>505</v>
      </c>
      <c r="F159" s="261" t="s">
        <v>506</v>
      </c>
      <c r="G159" s="262" t="s">
        <v>293</v>
      </c>
      <c r="H159" s="263">
        <v>240</v>
      </c>
      <c r="I159" s="264"/>
      <c r="J159" s="265">
        <f>ROUND(I159*H159,2)</f>
        <v>0</v>
      </c>
      <c r="K159" s="261" t="s">
        <v>142</v>
      </c>
      <c r="L159" s="266"/>
      <c r="M159" s="267" t="s">
        <v>1</v>
      </c>
      <c r="N159" s="268" t="s">
        <v>42</v>
      </c>
      <c r="O159" s="89"/>
      <c r="P159" s="228">
        <f>O159*H159</f>
        <v>0</v>
      </c>
      <c r="Q159" s="228">
        <v>9.0000000000000006E-05</v>
      </c>
      <c r="R159" s="228">
        <f>Q159*H159</f>
        <v>0.021600000000000001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208</v>
      </c>
      <c r="AT159" s="230" t="s">
        <v>274</v>
      </c>
      <c r="AU159" s="230" t="s">
        <v>77</v>
      </c>
      <c r="AY159" s="15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83</v>
      </c>
      <c r="BK159" s="231">
        <f>ROUND(I159*H159,2)</f>
        <v>0</v>
      </c>
      <c r="BL159" s="15" t="s">
        <v>208</v>
      </c>
      <c r="BM159" s="230" t="s">
        <v>507</v>
      </c>
    </row>
    <row r="160" s="2" customFormat="1" ht="21.75" customHeight="1">
      <c r="A160" s="36"/>
      <c r="B160" s="37"/>
      <c r="C160" s="259" t="s">
        <v>325</v>
      </c>
      <c r="D160" s="259" t="s">
        <v>274</v>
      </c>
      <c r="E160" s="260" t="s">
        <v>508</v>
      </c>
      <c r="F160" s="261" t="s">
        <v>509</v>
      </c>
      <c r="G160" s="262" t="s">
        <v>293</v>
      </c>
      <c r="H160" s="263">
        <v>6500</v>
      </c>
      <c r="I160" s="264"/>
      <c r="J160" s="265">
        <f>ROUND(I160*H160,2)</f>
        <v>0</v>
      </c>
      <c r="K160" s="261" t="s">
        <v>142</v>
      </c>
      <c r="L160" s="266"/>
      <c r="M160" s="267" t="s">
        <v>1</v>
      </c>
      <c r="N160" s="268" t="s">
        <v>42</v>
      </c>
      <c r="O160" s="89"/>
      <c r="P160" s="228">
        <f>O160*H160</f>
        <v>0</v>
      </c>
      <c r="Q160" s="228">
        <v>0.00018000000000000001</v>
      </c>
      <c r="R160" s="228">
        <f>Q160*H160</f>
        <v>1.1700000000000002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208</v>
      </c>
      <c r="AT160" s="230" t="s">
        <v>274</v>
      </c>
      <c r="AU160" s="230" t="s">
        <v>77</v>
      </c>
      <c r="AY160" s="15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83</v>
      </c>
      <c r="BK160" s="231">
        <f>ROUND(I160*H160,2)</f>
        <v>0</v>
      </c>
      <c r="BL160" s="15" t="s">
        <v>208</v>
      </c>
      <c r="BM160" s="230" t="s">
        <v>510</v>
      </c>
    </row>
    <row r="161" s="2" customFormat="1" ht="24.15" customHeight="1">
      <c r="A161" s="36"/>
      <c r="B161" s="37"/>
      <c r="C161" s="259" t="s">
        <v>330</v>
      </c>
      <c r="D161" s="259" t="s">
        <v>274</v>
      </c>
      <c r="E161" s="260" t="s">
        <v>511</v>
      </c>
      <c r="F161" s="261" t="s">
        <v>512</v>
      </c>
      <c r="G161" s="262" t="s">
        <v>293</v>
      </c>
      <c r="H161" s="263">
        <v>80</v>
      </c>
      <c r="I161" s="264"/>
      <c r="J161" s="265">
        <f>ROUND(I161*H161,2)</f>
        <v>0</v>
      </c>
      <c r="K161" s="261" t="s">
        <v>142</v>
      </c>
      <c r="L161" s="266"/>
      <c r="M161" s="267" t="s">
        <v>1</v>
      </c>
      <c r="N161" s="268" t="s">
        <v>42</v>
      </c>
      <c r="O161" s="89"/>
      <c r="P161" s="228">
        <f>O161*H161</f>
        <v>0</v>
      </c>
      <c r="Q161" s="228">
        <v>0.00123</v>
      </c>
      <c r="R161" s="228">
        <f>Q161*H161</f>
        <v>0.098400000000000001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208</v>
      </c>
      <c r="AT161" s="230" t="s">
        <v>274</v>
      </c>
      <c r="AU161" s="230" t="s">
        <v>77</v>
      </c>
      <c r="AY161" s="15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83</v>
      </c>
      <c r="BK161" s="231">
        <f>ROUND(I161*H161,2)</f>
        <v>0</v>
      </c>
      <c r="BL161" s="15" t="s">
        <v>208</v>
      </c>
      <c r="BM161" s="230" t="s">
        <v>513</v>
      </c>
    </row>
    <row r="162" s="2" customFormat="1" ht="16.5" customHeight="1">
      <c r="A162" s="36"/>
      <c r="B162" s="37"/>
      <c r="C162" s="259" t="s">
        <v>336</v>
      </c>
      <c r="D162" s="259" t="s">
        <v>274</v>
      </c>
      <c r="E162" s="260" t="s">
        <v>514</v>
      </c>
      <c r="F162" s="261" t="s">
        <v>515</v>
      </c>
      <c r="G162" s="262" t="s">
        <v>293</v>
      </c>
      <c r="H162" s="263">
        <v>7000</v>
      </c>
      <c r="I162" s="264"/>
      <c r="J162" s="265">
        <f>ROUND(I162*H162,2)</f>
        <v>0</v>
      </c>
      <c r="K162" s="261" t="s">
        <v>142</v>
      </c>
      <c r="L162" s="266"/>
      <c r="M162" s="267" t="s">
        <v>1</v>
      </c>
      <c r="N162" s="268" t="s">
        <v>42</v>
      </c>
      <c r="O162" s="89"/>
      <c r="P162" s="228">
        <f>O162*H162</f>
        <v>0</v>
      </c>
      <c r="Q162" s="228">
        <v>5.0000000000000002E-05</v>
      </c>
      <c r="R162" s="228">
        <f>Q162*H162</f>
        <v>0.35000000000000003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208</v>
      </c>
      <c r="AT162" s="230" t="s">
        <v>274</v>
      </c>
      <c r="AU162" s="230" t="s">
        <v>77</v>
      </c>
      <c r="AY162" s="15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83</v>
      </c>
      <c r="BK162" s="231">
        <f>ROUND(I162*H162,2)</f>
        <v>0</v>
      </c>
      <c r="BL162" s="15" t="s">
        <v>208</v>
      </c>
      <c r="BM162" s="230" t="s">
        <v>516</v>
      </c>
    </row>
    <row r="163" s="2" customFormat="1" ht="16.5" customHeight="1">
      <c r="A163" s="36"/>
      <c r="B163" s="37"/>
      <c r="C163" s="259" t="s">
        <v>340</v>
      </c>
      <c r="D163" s="259" t="s">
        <v>274</v>
      </c>
      <c r="E163" s="260" t="s">
        <v>517</v>
      </c>
      <c r="F163" s="261" t="s">
        <v>518</v>
      </c>
      <c r="G163" s="262" t="s">
        <v>318</v>
      </c>
      <c r="H163" s="263">
        <v>60</v>
      </c>
      <c r="I163" s="264"/>
      <c r="J163" s="265">
        <f>ROUND(I163*H163,2)</f>
        <v>0</v>
      </c>
      <c r="K163" s="261" t="s">
        <v>142</v>
      </c>
      <c r="L163" s="266"/>
      <c r="M163" s="267" t="s">
        <v>1</v>
      </c>
      <c r="N163" s="268" t="s">
        <v>42</v>
      </c>
      <c r="O163" s="89"/>
      <c r="P163" s="228">
        <f>O163*H163</f>
        <v>0</v>
      </c>
      <c r="Q163" s="228">
        <v>0.001</v>
      </c>
      <c r="R163" s="228">
        <f>Q163*H163</f>
        <v>0.059999999999999998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208</v>
      </c>
      <c r="AT163" s="230" t="s">
        <v>274</v>
      </c>
      <c r="AU163" s="230" t="s">
        <v>77</v>
      </c>
      <c r="AY163" s="15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83</v>
      </c>
      <c r="BK163" s="231">
        <f>ROUND(I163*H163,2)</f>
        <v>0</v>
      </c>
      <c r="BL163" s="15" t="s">
        <v>208</v>
      </c>
      <c r="BM163" s="230" t="s">
        <v>519</v>
      </c>
    </row>
    <row r="164" s="2" customFormat="1" ht="24.15" customHeight="1">
      <c r="A164" s="36"/>
      <c r="B164" s="37"/>
      <c r="C164" s="259" t="s">
        <v>346</v>
      </c>
      <c r="D164" s="259" t="s">
        <v>274</v>
      </c>
      <c r="E164" s="260" t="s">
        <v>520</v>
      </c>
      <c r="F164" s="261" t="s">
        <v>521</v>
      </c>
      <c r="G164" s="262" t="s">
        <v>293</v>
      </c>
      <c r="H164" s="263">
        <v>30</v>
      </c>
      <c r="I164" s="264"/>
      <c r="J164" s="265">
        <f>ROUND(I164*H164,2)</f>
        <v>0</v>
      </c>
      <c r="K164" s="261" t="s">
        <v>142</v>
      </c>
      <c r="L164" s="266"/>
      <c r="M164" s="267" t="s">
        <v>1</v>
      </c>
      <c r="N164" s="268" t="s">
        <v>42</v>
      </c>
      <c r="O164" s="89"/>
      <c r="P164" s="228">
        <f>O164*H164</f>
        <v>0</v>
      </c>
      <c r="Q164" s="228">
        <v>0.00025999999999999998</v>
      </c>
      <c r="R164" s="228">
        <f>Q164*H164</f>
        <v>0.0077999999999999996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208</v>
      </c>
      <c r="AT164" s="230" t="s">
        <v>274</v>
      </c>
      <c r="AU164" s="230" t="s">
        <v>77</v>
      </c>
      <c r="AY164" s="15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83</v>
      </c>
      <c r="BK164" s="231">
        <f>ROUND(I164*H164,2)</f>
        <v>0</v>
      </c>
      <c r="BL164" s="15" t="s">
        <v>208</v>
      </c>
      <c r="BM164" s="230" t="s">
        <v>522</v>
      </c>
    </row>
    <row r="165" s="2" customFormat="1" ht="16.5" customHeight="1">
      <c r="A165" s="36"/>
      <c r="B165" s="37"/>
      <c r="C165" s="259" t="s">
        <v>351</v>
      </c>
      <c r="D165" s="259" t="s">
        <v>274</v>
      </c>
      <c r="E165" s="260" t="s">
        <v>523</v>
      </c>
      <c r="F165" s="261" t="s">
        <v>524</v>
      </c>
      <c r="G165" s="262" t="s">
        <v>163</v>
      </c>
      <c r="H165" s="263">
        <v>2800</v>
      </c>
      <c r="I165" s="264"/>
      <c r="J165" s="265">
        <f>ROUND(I165*H165,2)</f>
        <v>0</v>
      </c>
      <c r="K165" s="261" t="s">
        <v>142</v>
      </c>
      <c r="L165" s="266"/>
      <c r="M165" s="267" t="s">
        <v>1</v>
      </c>
      <c r="N165" s="268" t="s">
        <v>42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208</v>
      </c>
      <c r="AT165" s="230" t="s">
        <v>274</v>
      </c>
      <c r="AU165" s="230" t="s">
        <v>77</v>
      </c>
      <c r="AY165" s="15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83</v>
      </c>
      <c r="BK165" s="231">
        <f>ROUND(I165*H165,2)</f>
        <v>0</v>
      </c>
      <c r="BL165" s="15" t="s">
        <v>208</v>
      </c>
      <c r="BM165" s="230" t="s">
        <v>525</v>
      </c>
    </row>
    <row r="166" s="2" customFormat="1">
      <c r="A166" s="36"/>
      <c r="B166" s="37"/>
      <c r="C166" s="38"/>
      <c r="D166" s="232" t="s">
        <v>147</v>
      </c>
      <c r="E166" s="38"/>
      <c r="F166" s="233" t="s">
        <v>526</v>
      </c>
      <c r="G166" s="38"/>
      <c r="H166" s="38"/>
      <c r="I166" s="234"/>
      <c r="J166" s="38"/>
      <c r="K166" s="38"/>
      <c r="L166" s="42"/>
      <c r="M166" s="235"/>
      <c r="N166" s="23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147</v>
      </c>
      <c r="AU166" s="15" t="s">
        <v>77</v>
      </c>
    </row>
    <row r="167" s="2" customFormat="1" ht="16.5" customHeight="1">
      <c r="A167" s="36"/>
      <c r="B167" s="37"/>
      <c r="C167" s="259" t="s">
        <v>356</v>
      </c>
      <c r="D167" s="259" t="s">
        <v>274</v>
      </c>
      <c r="E167" s="260" t="s">
        <v>527</v>
      </c>
      <c r="F167" s="261" t="s">
        <v>528</v>
      </c>
      <c r="G167" s="262" t="s">
        <v>293</v>
      </c>
      <c r="H167" s="263">
        <v>3418</v>
      </c>
      <c r="I167" s="264"/>
      <c r="J167" s="265">
        <f>ROUND(I167*H167,2)</f>
        <v>0</v>
      </c>
      <c r="K167" s="261" t="s">
        <v>142</v>
      </c>
      <c r="L167" s="266"/>
      <c r="M167" s="267" t="s">
        <v>1</v>
      </c>
      <c r="N167" s="268" t="s">
        <v>42</v>
      </c>
      <c r="O167" s="89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208</v>
      </c>
      <c r="AT167" s="230" t="s">
        <v>274</v>
      </c>
      <c r="AU167" s="230" t="s">
        <v>77</v>
      </c>
      <c r="AY167" s="15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83</v>
      </c>
      <c r="BK167" s="231">
        <f>ROUND(I167*H167,2)</f>
        <v>0</v>
      </c>
      <c r="BL167" s="15" t="s">
        <v>208</v>
      </c>
      <c r="BM167" s="230" t="s">
        <v>529</v>
      </c>
    </row>
    <row r="168" s="2" customFormat="1" ht="16.5" customHeight="1">
      <c r="A168" s="36"/>
      <c r="B168" s="37"/>
      <c r="C168" s="259" t="s">
        <v>362</v>
      </c>
      <c r="D168" s="259" t="s">
        <v>274</v>
      </c>
      <c r="E168" s="260" t="s">
        <v>530</v>
      </c>
      <c r="F168" s="261" t="s">
        <v>531</v>
      </c>
      <c r="G168" s="262" t="s">
        <v>293</v>
      </c>
      <c r="H168" s="263">
        <v>6836</v>
      </c>
      <c r="I168" s="264"/>
      <c r="J168" s="265">
        <f>ROUND(I168*H168,2)</f>
        <v>0</v>
      </c>
      <c r="K168" s="261" t="s">
        <v>142</v>
      </c>
      <c r="L168" s="266"/>
      <c r="M168" s="267" t="s">
        <v>1</v>
      </c>
      <c r="N168" s="268" t="s">
        <v>42</v>
      </c>
      <c r="O168" s="89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208</v>
      </c>
      <c r="AT168" s="230" t="s">
        <v>274</v>
      </c>
      <c r="AU168" s="230" t="s">
        <v>77</v>
      </c>
      <c r="AY168" s="15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83</v>
      </c>
      <c r="BK168" s="231">
        <f>ROUND(I168*H168,2)</f>
        <v>0</v>
      </c>
      <c r="BL168" s="15" t="s">
        <v>208</v>
      </c>
      <c r="BM168" s="230" t="s">
        <v>532</v>
      </c>
    </row>
    <row r="169" s="2" customFormat="1" ht="16.5" customHeight="1">
      <c r="A169" s="36"/>
      <c r="B169" s="37"/>
      <c r="C169" s="259" t="s">
        <v>367</v>
      </c>
      <c r="D169" s="259" t="s">
        <v>274</v>
      </c>
      <c r="E169" s="260" t="s">
        <v>533</v>
      </c>
      <c r="F169" s="261" t="s">
        <v>534</v>
      </c>
      <c r="G169" s="262" t="s">
        <v>293</v>
      </c>
      <c r="H169" s="263">
        <v>3418</v>
      </c>
      <c r="I169" s="264"/>
      <c r="J169" s="265">
        <f>ROUND(I169*H169,2)</f>
        <v>0</v>
      </c>
      <c r="K169" s="261" t="s">
        <v>142</v>
      </c>
      <c r="L169" s="266"/>
      <c r="M169" s="267" t="s">
        <v>1</v>
      </c>
      <c r="N169" s="268" t="s">
        <v>42</v>
      </c>
      <c r="O169" s="89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208</v>
      </c>
      <c r="AT169" s="230" t="s">
        <v>274</v>
      </c>
      <c r="AU169" s="230" t="s">
        <v>77</v>
      </c>
      <c r="AY169" s="15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83</v>
      </c>
      <c r="BK169" s="231">
        <f>ROUND(I169*H169,2)</f>
        <v>0</v>
      </c>
      <c r="BL169" s="15" t="s">
        <v>208</v>
      </c>
      <c r="BM169" s="230" t="s">
        <v>535</v>
      </c>
    </row>
    <row r="170" s="2" customFormat="1" ht="16.5" customHeight="1">
      <c r="A170" s="36"/>
      <c r="B170" s="37"/>
      <c r="C170" s="259" t="s">
        <v>374</v>
      </c>
      <c r="D170" s="259" t="s">
        <v>274</v>
      </c>
      <c r="E170" s="260" t="s">
        <v>536</v>
      </c>
      <c r="F170" s="261" t="s">
        <v>537</v>
      </c>
      <c r="G170" s="262" t="s">
        <v>293</v>
      </c>
      <c r="H170" s="263">
        <v>6836</v>
      </c>
      <c r="I170" s="264"/>
      <c r="J170" s="265">
        <f>ROUND(I170*H170,2)</f>
        <v>0</v>
      </c>
      <c r="K170" s="261" t="s">
        <v>142</v>
      </c>
      <c r="L170" s="266"/>
      <c r="M170" s="272" t="s">
        <v>1</v>
      </c>
      <c r="N170" s="273" t="s">
        <v>42</v>
      </c>
      <c r="O170" s="274"/>
      <c r="P170" s="275">
        <f>O170*H170</f>
        <v>0</v>
      </c>
      <c r="Q170" s="275">
        <v>0</v>
      </c>
      <c r="R170" s="275">
        <f>Q170*H170</f>
        <v>0</v>
      </c>
      <c r="S170" s="275">
        <v>0</v>
      </c>
      <c r="T170" s="27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208</v>
      </c>
      <c r="AT170" s="230" t="s">
        <v>274</v>
      </c>
      <c r="AU170" s="230" t="s">
        <v>77</v>
      </c>
      <c r="AY170" s="15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83</v>
      </c>
      <c r="BK170" s="231">
        <f>ROUND(I170*H170,2)</f>
        <v>0</v>
      </c>
      <c r="BL170" s="15" t="s">
        <v>208</v>
      </c>
      <c r="BM170" s="230" t="s">
        <v>538</v>
      </c>
    </row>
    <row r="171" s="2" customFormat="1" ht="6.96" customHeight="1">
      <c r="A171" s="36"/>
      <c r="B171" s="64"/>
      <c r="C171" s="65"/>
      <c r="D171" s="65"/>
      <c r="E171" s="65"/>
      <c r="F171" s="65"/>
      <c r="G171" s="65"/>
      <c r="H171" s="65"/>
      <c r="I171" s="65"/>
      <c r="J171" s="65"/>
      <c r="K171" s="65"/>
      <c r="L171" s="42"/>
      <c r="M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</sheetData>
  <sheetProtection sheet="1" autoFilter="0" formatColumns="0" formatRows="0" objects="1" scenarios="1" spinCount="100000" saltValue="aNEsLG94giWP+anXQYvCbo870AMk9Tc+JqFEwN4oMLgUmvDclr07HEChcHCVx6HqlKb3TRtM7fyR3jBSGLXFBA==" hashValue="BtwJCpJ1qcraWoaIcGLpGJftbXNjyHdtEf/6wuzYQnnh39xNdO3R0/+ZVOuZqnB6sqc3xqokDJFmPuBxGbuu7Q==" algorithmName="SHA-512" password="CC35"/>
  <autoFilter ref="C123:K17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8"/>
      <c r="AT3" s="15" t="s">
        <v>85</v>
      </c>
    </row>
    <row r="4" hidden="1" s="1" customFormat="1" ht="24.96" customHeight="1">
      <c r="B4" s="18"/>
      <c r="D4" s="147" t="s">
        <v>107</v>
      </c>
      <c r="L4" s="18"/>
      <c r="M4" s="148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9" t="s">
        <v>16</v>
      </c>
      <c r="L6" s="18"/>
    </row>
    <row r="7" hidden="1" s="1" customFormat="1" ht="16.5" customHeight="1">
      <c r="B7" s="18"/>
      <c r="E7" s="150" t="str">
        <f>'Rekapitulace stavby'!K6</f>
        <v xml:space="preserve">Oprava  kolejí a výhybek v ŽST Štědrá</v>
      </c>
      <c r="F7" s="149"/>
      <c r="G7" s="149"/>
      <c r="H7" s="149"/>
      <c r="L7" s="18"/>
    </row>
    <row r="8" hidden="1">
      <c r="B8" s="18"/>
      <c r="D8" s="149" t="s">
        <v>108</v>
      </c>
      <c r="L8" s="18"/>
    </row>
    <row r="9" hidden="1" s="1" customFormat="1" ht="16.5" customHeight="1">
      <c r="B9" s="18"/>
      <c r="E9" s="150" t="s">
        <v>109</v>
      </c>
      <c r="F9" s="1"/>
      <c r="G9" s="1"/>
      <c r="H9" s="1"/>
      <c r="L9" s="18"/>
    </row>
    <row r="10" hidden="1" s="1" customFormat="1" ht="12" customHeight="1">
      <c r="B10" s="18"/>
      <c r="D10" s="149" t="s">
        <v>110</v>
      </c>
      <c r="L10" s="18"/>
    </row>
    <row r="11" hidden="1" s="2" customFormat="1" ht="16.5" customHeight="1">
      <c r="A11" s="36"/>
      <c r="B11" s="42"/>
      <c r="C11" s="36"/>
      <c r="D11" s="36"/>
      <c r="E11" s="151" t="s">
        <v>111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9" t="s">
        <v>112</v>
      </c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6.5" customHeight="1">
      <c r="A13" s="36"/>
      <c r="B13" s="42"/>
      <c r="C13" s="36"/>
      <c r="D13" s="36"/>
      <c r="E13" s="152" t="s">
        <v>539</v>
      </c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49" t="s">
        <v>18</v>
      </c>
      <c r="E15" s="36"/>
      <c r="F15" s="139" t="s">
        <v>1</v>
      </c>
      <c r="G15" s="36"/>
      <c r="H15" s="36"/>
      <c r="I15" s="149" t="s">
        <v>19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9" t="s">
        <v>20</v>
      </c>
      <c r="E16" s="36"/>
      <c r="F16" s="139" t="s">
        <v>114</v>
      </c>
      <c r="G16" s="36"/>
      <c r="H16" s="36"/>
      <c r="I16" s="149" t="s">
        <v>22</v>
      </c>
      <c r="J16" s="153" t="str">
        <f>'Rekapitulace stavby'!AN8</f>
        <v>7. 10. 2022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0.8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49" t="s">
        <v>24</v>
      </c>
      <c r="E18" s="36"/>
      <c r="F18" s="36"/>
      <c r="G18" s="36"/>
      <c r="H18" s="36"/>
      <c r="I18" s="149" t="s">
        <v>25</v>
      </c>
      <c r="J18" s="139" t="s">
        <v>26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9" t="s">
        <v>115</v>
      </c>
      <c r="F19" s="36"/>
      <c r="G19" s="36"/>
      <c r="H19" s="36"/>
      <c r="I19" s="149" t="s">
        <v>28</v>
      </c>
      <c r="J19" s="139" t="s">
        <v>29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49" t="s">
        <v>30</v>
      </c>
      <c r="E21" s="36"/>
      <c r="F21" s="36"/>
      <c r="G21" s="36"/>
      <c r="H21" s="36"/>
      <c r="I21" s="149" t="s">
        <v>25</v>
      </c>
      <c r="J21" s="31" t="str">
        <f>'Rekapitulace stavby'!AN13</f>
        <v>Vyplň údaj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31" t="str">
        <f>'Rekapitulace stavby'!E14</f>
        <v>Vyplň údaj</v>
      </c>
      <c r="F22" s="139"/>
      <c r="G22" s="139"/>
      <c r="H22" s="139"/>
      <c r="I22" s="149" t="s">
        <v>28</v>
      </c>
      <c r="J22" s="31" t="str">
        <f>'Rekapitulace stavby'!AN14</f>
        <v>Vyplň údaj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49" t="s">
        <v>32</v>
      </c>
      <c r="E24" s="36"/>
      <c r="F24" s="36"/>
      <c r="G24" s="36"/>
      <c r="H24" s="36"/>
      <c r="I24" s="149" t="s">
        <v>25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8" customHeight="1">
      <c r="A25" s="36"/>
      <c r="B25" s="42"/>
      <c r="C25" s="36"/>
      <c r="D25" s="36"/>
      <c r="E25" s="139" t="s">
        <v>21</v>
      </c>
      <c r="F25" s="36"/>
      <c r="G25" s="36"/>
      <c r="H25" s="36"/>
      <c r="I25" s="149" t="s">
        <v>28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12" customHeight="1">
      <c r="A27" s="36"/>
      <c r="B27" s="42"/>
      <c r="C27" s="36"/>
      <c r="D27" s="149" t="s">
        <v>34</v>
      </c>
      <c r="E27" s="36"/>
      <c r="F27" s="36"/>
      <c r="G27" s="36"/>
      <c r="H27" s="36"/>
      <c r="I27" s="149" t="s">
        <v>25</v>
      </c>
      <c r="J27" s="139" t="s">
        <v>1</v>
      </c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8" customHeight="1">
      <c r="A28" s="36"/>
      <c r="B28" s="42"/>
      <c r="C28" s="36"/>
      <c r="D28" s="36"/>
      <c r="E28" s="139" t="s">
        <v>35</v>
      </c>
      <c r="F28" s="36"/>
      <c r="G28" s="36"/>
      <c r="H28" s="36"/>
      <c r="I28" s="149" t="s">
        <v>28</v>
      </c>
      <c r="J28" s="139" t="s">
        <v>1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36"/>
      <c r="E29" s="36"/>
      <c r="F29" s="36"/>
      <c r="G29" s="36"/>
      <c r="H29" s="36"/>
      <c r="I29" s="36"/>
      <c r="J29" s="36"/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2" customHeight="1">
      <c r="A30" s="36"/>
      <c r="B30" s="42"/>
      <c r="C30" s="36"/>
      <c r="D30" s="149" t="s">
        <v>36</v>
      </c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8" customFormat="1" ht="16.5" customHeight="1">
      <c r="A31" s="154"/>
      <c r="B31" s="155"/>
      <c r="C31" s="154"/>
      <c r="D31" s="154"/>
      <c r="E31" s="156" t="s">
        <v>1</v>
      </c>
      <c r="F31" s="156"/>
      <c r="G31" s="156"/>
      <c r="H31" s="156"/>
      <c r="I31" s="154"/>
      <c r="J31" s="154"/>
      <c r="K31" s="154"/>
      <c r="L31" s="157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hidden="1" s="2" customFormat="1" ht="6.96" customHeight="1">
      <c r="A32" s="36"/>
      <c r="B32" s="42"/>
      <c r="C32" s="36"/>
      <c r="D32" s="36"/>
      <c r="E32" s="36"/>
      <c r="F32" s="36"/>
      <c r="G32" s="36"/>
      <c r="H32" s="36"/>
      <c r="I32" s="36"/>
      <c r="J32" s="36"/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25.44" customHeight="1">
      <c r="A34" s="36"/>
      <c r="B34" s="42"/>
      <c r="C34" s="36"/>
      <c r="D34" s="159" t="s">
        <v>37</v>
      </c>
      <c r="E34" s="36"/>
      <c r="F34" s="36"/>
      <c r="G34" s="36"/>
      <c r="H34" s="36"/>
      <c r="I34" s="36"/>
      <c r="J34" s="160">
        <f>ROUND(J124,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6.96" customHeight="1">
      <c r="A35" s="36"/>
      <c r="B35" s="42"/>
      <c r="C35" s="36"/>
      <c r="D35" s="158"/>
      <c r="E35" s="158"/>
      <c r="F35" s="158"/>
      <c r="G35" s="158"/>
      <c r="H35" s="158"/>
      <c r="I35" s="158"/>
      <c r="J35" s="158"/>
      <c r="K35" s="158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36"/>
      <c r="F36" s="161" t="s">
        <v>39</v>
      </c>
      <c r="G36" s="36"/>
      <c r="H36" s="36"/>
      <c r="I36" s="161" t="s">
        <v>38</v>
      </c>
      <c r="J36" s="161" t="s">
        <v>40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151" t="s">
        <v>41</v>
      </c>
      <c r="E37" s="149" t="s">
        <v>42</v>
      </c>
      <c r="F37" s="162">
        <f>ROUND((SUM(BE124:BE138)),  2)</f>
        <v>0</v>
      </c>
      <c r="G37" s="36"/>
      <c r="H37" s="36"/>
      <c r="I37" s="163">
        <v>0.20999999999999999</v>
      </c>
      <c r="J37" s="162">
        <f>ROUND(((SUM(BE124:BE138))*I37),  2)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9" t="s">
        <v>43</v>
      </c>
      <c r="F38" s="162">
        <f>ROUND((SUM(BF124:BF138)),  2)</f>
        <v>0</v>
      </c>
      <c r="G38" s="36"/>
      <c r="H38" s="36"/>
      <c r="I38" s="163">
        <v>0.14999999999999999</v>
      </c>
      <c r="J38" s="162">
        <f>ROUND(((SUM(BF124:BF138))*I38),  2)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9" t="s">
        <v>44</v>
      </c>
      <c r="F39" s="162">
        <f>ROUND((SUM(BG124:BG138)),  2)</f>
        <v>0</v>
      </c>
      <c r="G39" s="36"/>
      <c r="H39" s="36"/>
      <c r="I39" s="163">
        <v>0.20999999999999999</v>
      </c>
      <c r="J39" s="162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9" t="s">
        <v>45</v>
      </c>
      <c r="F40" s="162">
        <f>ROUND((SUM(BH124:BH138)),  2)</f>
        <v>0</v>
      </c>
      <c r="G40" s="36"/>
      <c r="H40" s="36"/>
      <c r="I40" s="163">
        <v>0.14999999999999999</v>
      </c>
      <c r="J40" s="162">
        <f>0</f>
        <v>0</v>
      </c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9" t="s">
        <v>46</v>
      </c>
      <c r="F41" s="162">
        <f>ROUND((SUM(BI124:BI138)),  2)</f>
        <v>0</v>
      </c>
      <c r="G41" s="36"/>
      <c r="H41" s="36"/>
      <c r="I41" s="163">
        <v>0</v>
      </c>
      <c r="J41" s="162">
        <f>0</f>
        <v>0</v>
      </c>
      <c r="K41" s="36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2" customFormat="1" ht="25.44" customHeight="1">
      <c r="A43" s="36"/>
      <c r="B43" s="42"/>
      <c r="C43" s="164"/>
      <c r="D43" s="165" t="s">
        <v>47</v>
      </c>
      <c r="E43" s="166"/>
      <c r="F43" s="166"/>
      <c r="G43" s="167" t="s">
        <v>48</v>
      </c>
      <c r="H43" s="168" t="s">
        <v>49</v>
      </c>
      <c r="I43" s="166"/>
      <c r="J43" s="169">
        <f>SUM(J34:J41)</f>
        <v>0</v>
      </c>
      <c r="K43" s="170"/>
      <c r="L43" s="61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hidden="1" s="2" customFormat="1" ht="14.4" customHeight="1">
      <c r="A44" s="36"/>
      <c r="B44" s="42"/>
      <c r="C44" s="36"/>
      <c r="D44" s="36"/>
      <c r="E44" s="36"/>
      <c r="F44" s="36"/>
      <c r="G44" s="36"/>
      <c r="H44" s="36"/>
      <c r="I44" s="36"/>
      <c r="J44" s="36"/>
      <c r="K44" s="36"/>
      <c r="L44" s="6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2" t="str">
        <f>E7</f>
        <v xml:space="preserve">Oprava  kolejí a výhybek v ŽST Štědrá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108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1" customFormat="1" ht="16.5" customHeight="1">
      <c r="B87" s="19"/>
      <c r="C87" s="20"/>
      <c r="D87" s="20"/>
      <c r="E87" s="182" t="s">
        <v>109</v>
      </c>
      <c r="F87" s="20"/>
      <c r="G87" s="20"/>
      <c r="H87" s="20"/>
      <c r="I87" s="20"/>
      <c r="J87" s="20"/>
      <c r="K87" s="20"/>
      <c r="L87" s="18"/>
    </row>
    <row r="88" hidden="1" s="1" customFormat="1" ht="12" customHeight="1">
      <c r="B88" s="19"/>
      <c r="C88" s="30" t="s">
        <v>110</v>
      </c>
      <c r="D88" s="20"/>
      <c r="E88" s="20"/>
      <c r="F88" s="20"/>
      <c r="G88" s="20"/>
      <c r="H88" s="20"/>
      <c r="I88" s="20"/>
      <c r="J88" s="20"/>
      <c r="K88" s="20"/>
      <c r="L88" s="18"/>
    </row>
    <row r="89" hidden="1" s="2" customFormat="1" ht="16.5" customHeight="1">
      <c r="A89" s="36"/>
      <c r="B89" s="37"/>
      <c r="C89" s="38"/>
      <c r="D89" s="38"/>
      <c r="E89" s="183" t="s">
        <v>111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2" customHeight="1">
      <c r="A90" s="36"/>
      <c r="B90" s="37"/>
      <c r="C90" s="30" t="s">
        <v>112</v>
      </c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6.5" customHeight="1">
      <c r="A91" s="36"/>
      <c r="B91" s="37"/>
      <c r="C91" s="38"/>
      <c r="D91" s="38"/>
      <c r="E91" s="74" t="str">
        <f>E13</f>
        <v>A.1.3 - Přeprava</v>
      </c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2" customHeight="1">
      <c r="A93" s="36"/>
      <c r="B93" s="37"/>
      <c r="C93" s="30" t="s">
        <v>20</v>
      </c>
      <c r="D93" s="38"/>
      <c r="E93" s="38"/>
      <c r="F93" s="25" t="str">
        <f>F16</f>
        <v>ŽST Štědrá</v>
      </c>
      <c r="G93" s="38"/>
      <c r="H93" s="38"/>
      <c r="I93" s="30" t="s">
        <v>22</v>
      </c>
      <c r="J93" s="77" t="str">
        <f>IF(J16="","",J16)</f>
        <v>7. 10. 2022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6.96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5.15" customHeight="1">
      <c r="A95" s="36"/>
      <c r="B95" s="37"/>
      <c r="C95" s="30" t="s">
        <v>24</v>
      </c>
      <c r="D95" s="38"/>
      <c r="E95" s="38"/>
      <c r="F95" s="25" t="str">
        <f>E19</f>
        <v>Správa železnic,s.o.;OŘ ÚNL-ST K.Vary</v>
      </c>
      <c r="G95" s="38"/>
      <c r="H95" s="38"/>
      <c r="I95" s="30" t="s">
        <v>32</v>
      </c>
      <c r="J95" s="34" t="str">
        <f>E25</f>
        <v xml:space="preserve"> 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15.15" customHeight="1">
      <c r="A96" s="36"/>
      <c r="B96" s="37"/>
      <c r="C96" s="30" t="s">
        <v>30</v>
      </c>
      <c r="D96" s="38"/>
      <c r="E96" s="38"/>
      <c r="F96" s="25" t="str">
        <f>IF(E22="","",E22)</f>
        <v>Vyplň údaj</v>
      </c>
      <c r="G96" s="38"/>
      <c r="H96" s="38"/>
      <c r="I96" s="30" t="s">
        <v>34</v>
      </c>
      <c r="J96" s="34" t="str">
        <f>E28</f>
        <v>Pavlína Liprtová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9.28" customHeight="1">
      <c r="A98" s="36"/>
      <c r="B98" s="37"/>
      <c r="C98" s="184" t="s">
        <v>117</v>
      </c>
      <c r="D98" s="185"/>
      <c r="E98" s="185"/>
      <c r="F98" s="185"/>
      <c r="G98" s="185"/>
      <c r="H98" s="185"/>
      <c r="I98" s="185"/>
      <c r="J98" s="186" t="s">
        <v>118</v>
      </c>
      <c r="K98" s="18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10.32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22.8" customHeight="1">
      <c r="A100" s="36"/>
      <c r="B100" s="37"/>
      <c r="C100" s="187" t="s">
        <v>119</v>
      </c>
      <c r="D100" s="38"/>
      <c r="E100" s="38"/>
      <c r="F100" s="38"/>
      <c r="G100" s="38"/>
      <c r="H100" s="38"/>
      <c r="I100" s="38"/>
      <c r="J100" s="108">
        <f>J124</f>
        <v>0</v>
      </c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5" t="s">
        <v>120</v>
      </c>
    </row>
    <row r="101" hidden="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hidden="1"/>
    <row r="104" hidden="1"/>
    <row r="105" hidden="1"/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122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2" t="str">
        <f>E7</f>
        <v xml:space="preserve">Oprava  kolejí a výhybek v ŽST Štědrá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108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1" customFormat="1" ht="16.5" customHeight="1">
      <c r="B112" s="19"/>
      <c r="C112" s="20"/>
      <c r="D112" s="20"/>
      <c r="E112" s="182" t="s">
        <v>109</v>
      </c>
      <c r="F112" s="20"/>
      <c r="G112" s="20"/>
      <c r="H112" s="20"/>
      <c r="I112" s="20"/>
      <c r="J112" s="20"/>
      <c r="K112" s="20"/>
      <c r="L112" s="18"/>
    </row>
    <row r="113" s="1" customFormat="1" ht="12" customHeight="1">
      <c r="B113" s="19"/>
      <c r="C113" s="30" t="s">
        <v>110</v>
      </c>
      <c r="D113" s="20"/>
      <c r="E113" s="20"/>
      <c r="F113" s="20"/>
      <c r="G113" s="20"/>
      <c r="H113" s="20"/>
      <c r="I113" s="20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83" t="s">
        <v>111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112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E13</f>
        <v>A.1.3 - Přeprava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F16</f>
        <v>ŽST Štědrá</v>
      </c>
      <c r="G118" s="38"/>
      <c r="H118" s="38"/>
      <c r="I118" s="30" t="s">
        <v>22</v>
      </c>
      <c r="J118" s="77" t="str">
        <f>IF(J16="","",J16)</f>
        <v>7. 10. 2022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E19</f>
        <v>Správa železnic,s.o.;OŘ ÚNL-ST K.Vary</v>
      </c>
      <c r="G120" s="38"/>
      <c r="H120" s="38"/>
      <c r="I120" s="30" t="s">
        <v>32</v>
      </c>
      <c r="J120" s="34" t="str">
        <f>E25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30</v>
      </c>
      <c r="D121" s="38"/>
      <c r="E121" s="38"/>
      <c r="F121" s="25" t="str">
        <f>IF(E22="","",E22)</f>
        <v>Vyplň údaj</v>
      </c>
      <c r="G121" s="38"/>
      <c r="H121" s="38"/>
      <c r="I121" s="30" t="s">
        <v>34</v>
      </c>
      <c r="J121" s="34" t="str">
        <f>E28</f>
        <v>Pavlína Liprtová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194"/>
      <c r="B123" s="195"/>
      <c r="C123" s="196" t="s">
        <v>123</v>
      </c>
      <c r="D123" s="197" t="s">
        <v>62</v>
      </c>
      <c r="E123" s="197" t="s">
        <v>58</v>
      </c>
      <c r="F123" s="197" t="s">
        <v>59</v>
      </c>
      <c r="G123" s="197" t="s">
        <v>124</v>
      </c>
      <c r="H123" s="197" t="s">
        <v>125</v>
      </c>
      <c r="I123" s="197" t="s">
        <v>126</v>
      </c>
      <c r="J123" s="197" t="s">
        <v>118</v>
      </c>
      <c r="K123" s="198" t="s">
        <v>127</v>
      </c>
      <c r="L123" s="199"/>
      <c r="M123" s="98" t="s">
        <v>1</v>
      </c>
      <c r="N123" s="99" t="s">
        <v>41</v>
      </c>
      <c r="O123" s="99" t="s">
        <v>128</v>
      </c>
      <c r="P123" s="99" t="s">
        <v>129</v>
      </c>
      <c r="Q123" s="99" t="s">
        <v>130</v>
      </c>
      <c r="R123" s="99" t="s">
        <v>131</v>
      </c>
      <c r="S123" s="99" t="s">
        <v>132</v>
      </c>
      <c r="T123" s="100" t="s">
        <v>133</v>
      </c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/>
      <c r="AE123" s="194"/>
    </row>
    <row r="124" s="2" customFormat="1" ht="22.8" customHeight="1">
      <c r="A124" s="36"/>
      <c r="B124" s="37"/>
      <c r="C124" s="105" t="s">
        <v>134</v>
      </c>
      <c r="D124" s="38"/>
      <c r="E124" s="38"/>
      <c r="F124" s="38"/>
      <c r="G124" s="38"/>
      <c r="H124" s="38"/>
      <c r="I124" s="38"/>
      <c r="J124" s="200">
        <f>BK124</f>
        <v>0</v>
      </c>
      <c r="K124" s="38"/>
      <c r="L124" s="42"/>
      <c r="M124" s="101"/>
      <c r="N124" s="201"/>
      <c r="O124" s="102"/>
      <c r="P124" s="202">
        <f>SUM(P125:P138)</f>
        <v>0</v>
      </c>
      <c r="Q124" s="102"/>
      <c r="R124" s="202">
        <f>SUM(R125:R138)</f>
        <v>0</v>
      </c>
      <c r="S124" s="102"/>
      <c r="T124" s="203">
        <f>SUM(T125:T138)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76</v>
      </c>
      <c r="AU124" s="15" t="s">
        <v>120</v>
      </c>
      <c r="BK124" s="204">
        <f>SUM(BK125:BK138)</f>
        <v>0</v>
      </c>
    </row>
    <row r="125" s="2" customFormat="1" ht="55.5" customHeight="1">
      <c r="A125" s="36"/>
      <c r="B125" s="37"/>
      <c r="C125" s="219" t="s">
        <v>83</v>
      </c>
      <c r="D125" s="219" t="s">
        <v>138</v>
      </c>
      <c r="E125" s="220" t="s">
        <v>540</v>
      </c>
      <c r="F125" s="221" t="s">
        <v>541</v>
      </c>
      <c r="G125" s="222" t="s">
        <v>207</v>
      </c>
      <c r="H125" s="223">
        <v>6176.8059999999996</v>
      </c>
      <c r="I125" s="224"/>
      <c r="J125" s="225">
        <f>ROUND(I125*H125,2)</f>
        <v>0</v>
      </c>
      <c r="K125" s="221" t="s">
        <v>142</v>
      </c>
      <c r="L125" s="42"/>
      <c r="M125" s="226" t="s">
        <v>1</v>
      </c>
      <c r="N125" s="227" t="s">
        <v>42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208</v>
      </c>
      <c r="AT125" s="230" t="s">
        <v>138</v>
      </c>
      <c r="AU125" s="230" t="s">
        <v>77</v>
      </c>
      <c r="AY125" s="15" t="s">
        <v>137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83</v>
      </c>
      <c r="BK125" s="231">
        <f>ROUND(I125*H125,2)</f>
        <v>0</v>
      </c>
      <c r="BL125" s="15" t="s">
        <v>208</v>
      </c>
      <c r="BM125" s="230" t="s">
        <v>542</v>
      </c>
    </row>
    <row r="126" s="2" customFormat="1">
      <c r="A126" s="36"/>
      <c r="B126" s="37"/>
      <c r="C126" s="38"/>
      <c r="D126" s="232" t="s">
        <v>147</v>
      </c>
      <c r="E126" s="38"/>
      <c r="F126" s="233" t="s">
        <v>543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147</v>
      </c>
      <c r="AU126" s="15" t="s">
        <v>77</v>
      </c>
    </row>
    <row r="127" s="12" customFormat="1">
      <c r="A127" s="12"/>
      <c r="B127" s="237"/>
      <c r="C127" s="238"/>
      <c r="D127" s="232" t="s">
        <v>149</v>
      </c>
      <c r="E127" s="239" t="s">
        <v>1</v>
      </c>
      <c r="F127" s="240" t="s">
        <v>544</v>
      </c>
      <c r="G127" s="238"/>
      <c r="H127" s="241">
        <v>6176.8059999999996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7" t="s">
        <v>149</v>
      </c>
      <c r="AU127" s="247" t="s">
        <v>77</v>
      </c>
      <c r="AV127" s="12" t="s">
        <v>85</v>
      </c>
      <c r="AW127" s="12" t="s">
        <v>33</v>
      </c>
      <c r="AX127" s="12" t="s">
        <v>83</v>
      </c>
      <c r="AY127" s="247" t="s">
        <v>137</v>
      </c>
    </row>
    <row r="128" s="2" customFormat="1" ht="55.5" customHeight="1">
      <c r="A128" s="36"/>
      <c r="B128" s="37"/>
      <c r="C128" s="219" t="s">
        <v>85</v>
      </c>
      <c r="D128" s="219" t="s">
        <v>138</v>
      </c>
      <c r="E128" s="220" t="s">
        <v>545</v>
      </c>
      <c r="F128" s="221" t="s">
        <v>546</v>
      </c>
      <c r="G128" s="222" t="s">
        <v>207</v>
      </c>
      <c r="H128" s="223">
        <v>3090.9749999999999</v>
      </c>
      <c r="I128" s="224"/>
      <c r="J128" s="225">
        <f>ROUND(I128*H128,2)</f>
        <v>0</v>
      </c>
      <c r="K128" s="221" t="s">
        <v>142</v>
      </c>
      <c r="L128" s="42"/>
      <c r="M128" s="226" t="s">
        <v>1</v>
      </c>
      <c r="N128" s="227" t="s">
        <v>42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208</v>
      </c>
      <c r="AT128" s="230" t="s">
        <v>138</v>
      </c>
      <c r="AU128" s="230" t="s">
        <v>77</v>
      </c>
      <c r="AY128" s="15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83</v>
      </c>
      <c r="BK128" s="231">
        <f>ROUND(I128*H128,2)</f>
        <v>0</v>
      </c>
      <c r="BL128" s="15" t="s">
        <v>208</v>
      </c>
      <c r="BM128" s="230" t="s">
        <v>547</v>
      </c>
    </row>
    <row r="129" s="2" customFormat="1">
      <c r="A129" s="36"/>
      <c r="B129" s="37"/>
      <c r="C129" s="38"/>
      <c r="D129" s="232" t="s">
        <v>147</v>
      </c>
      <c r="E129" s="38"/>
      <c r="F129" s="233" t="s">
        <v>548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147</v>
      </c>
      <c r="AU129" s="15" t="s">
        <v>77</v>
      </c>
    </row>
    <row r="130" s="12" customFormat="1">
      <c r="A130" s="12"/>
      <c r="B130" s="237"/>
      <c r="C130" s="238"/>
      <c r="D130" s="232" t="s">
        <v>149</v>
      </c>
      <c r="E130" s="239" t="s">
        <v>1</v>
      </c>
      <c r="F130" s="240" t="s">
        <v>549</v>
      </c>
      <c r="G130" s="238"/>
      <c r="H130" s="241">
        <v>3090.9749999999999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7" t="s">
        <v>149</v>
      </c>
      <c r="AU130" s="247" t="s">
        <v>77</v>
      </c>
      <c r="AV130" s="12" t="s">
        <v>85</v>
      </c>
      <c r="AW130" s="12" t="s">
        <v>33</v>
      </c>
      <c r="AX130" s="12" t="s">
        <v>83</v>
      </c>
      <c r="AY130" s="247" t="s">
        <v>137</v>
      </c>
    </row>
    <row r="131" s="2" customFormat="1" ht="49.05" customHeight="1">
      <c r="A131" s="36"/>
      <c r="B131" s="37"/>
      <c r="C131" s="219" t="s">
        <v>93</v>
      </c>
      <c r="D131" s="219" t="s">
        <v>138</v>
      </c>
      <c r="E131" s="220" t="s">
        <v>550</v>
      </c>
      <c r="F131" s="221" t="s">
        <v>551</v>
      </c>
      <c r="G131" s="222" t="s">
        <v>207</v>
      </c>
      <c r="H131" s="223">
        <v>0.48999999999999999</v>
      </c>
      <c r="I131" s="224"/>
      <c r="J131" s="225">
        <f>ROUND(I131*H131,2)</f>
        <v>0</v>
      </c>
      <c r="K131" s="221" t="s">
        <v>142</v>
      </c>
      <c r="L131" s="42"/>
      <c r="M131" s="226" t="s">
        <v>1</v>
      </c>
      <c r="N131" s="227" t="s">
        <v>42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208</v>
      </c>
      <c r="AT131" s="230" t="s">
        <v>138</v>
      </c>
      <c r="AU131" s="230" t="s">
        <v>77</v>
      </c>
      <c r="AY131" s="15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83</v>
      </c>
      <c r="BK131" s="231">
        <f>ROUND(I131*H131,2)</f>
        <v>0</v>
      </c>
      <c r="BL131" s="15" t="s">
        <v>208</v>
      </c>
      <c r="BM131" s="230" t="s">
        <v>552</v>
      </c>
    </row>
    <row r="132" s="2" customFormat="1">
      <c r="A132" s="36"/>
      <c r="B132" s="37"/>
      <c r="C132" s="38"/>
      <c r="D132" s="232" t="s">
        <v>147</v>
      </c>
      <c r="E132" s="38"/>
      <c r="F132" s="233" t="s">
        <v>553</v>
      </c>
      <c r="G132" s="38"/>
      <c r="H132" s="38"/>
      <c r="I132" s="234"/>
      <c r="J132" s="38"/>
      <c r="K132" s="38"/>
      <c r="L132" s="42"/>
      <c r="M132" s="235"/>
      <c r="N132" s="23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147</v>
      </c>
      <c r="AU132" s="15" t="s">
        <v>77</v>
      </c>
    </row>
    <row r="133" s="2" customFormat="1" ht="24.15" customHeight="1">
      <c r="A133" s="36"/>
      <c r="B133" s="37"/>
      <c r="C133" s="219" t="s">
        <v>143</v>
      </c>
      <c r="D133" s="219" t="s">
        <v>138</v>
      </c>
      <c r="E133" s="220" t="s">
        <v>554</v>
      </c>
      <c r="F133" s="221" t="s">
        <v>555</v>
      </c>
      <c r="G133" s="222" t="s">
        <v>293</v>
      </c>
      <c r="H133" s="223">
        <v>6</v>
      </c>
      <c r="I133" s="224"/>
      <c r="J133" s="225">
        <f>ROUND(I133*H133,2)</f>
        <v>0</v>
      </c>
      <c r="K133" s="221" t="s">
        <v>142</v>
      </c>
      <c r="L133" s="42"/>
      <c r="M133" s="226" t="s">
        <v>1</v>
      </c>
      <c r="N133" s="227" t="s">
        <v>42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208</v>
      </c>
      <c r="AT133" s="230" t="s">
        <v>138</v>
      </c>
      <c r="AU133" s="230" t="s">
        <v>77</v>
      </c>
      <c r="AY133" s="15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83</v>
      </c>
      <c r="BK133" s="231">
        <f>ROUND(I133*H133,2)</f>
        <v>0</v>
      </c>
      <c r="BL133" s="15" t="s">
        <v>208</v>
      </c>
      <c r="BM133" s="230" t="s">
        <v>556</v>
      </c>
    </row>
    <row r="134" s="2" customFormat="1">
      <c r="A134" s="36"/>
      <c r="B134" s="37"/>
      <c r="C134" s="38"/>
      <c r="D134" s="232" t="s">
        <v>147</v>
      </c>
      <c r="E134" s="38"/>
      <c r="F134" s="233" t="s">
        <v>557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147</v>
      </c>
      <c r="AU134" s="15" t="s">
        <v>77</v>
      </c>
    </row>
    <row r="135" s="2" customFormat="1" ht="62.7" customHeight="1">
      <c r="A135" s="36"/>
      <c r="B135" s="37"/>
      <c r="C135" s="219" t="s">
        <v>167</v>
      </c>
      <c r="D135" s="219" t="s">
        <v>138</v>
      </c>
      <c r="E135" s="220" t="s">
        <v>558</v>
      </c>
      <c r="F135" s="221" t="s">
        <v>559</v>
      </c>
      <c r="G135" s="222" t="s">
        <v>207</v>
      </c>
      <c r="H135" s="223">
        <v>120.048</v>
      </c>
      <c r="I135" s="224"/>
      <c r="J135" s="225">
        <f>ROUND(I135*H135,2)</f>
        <v>0</v>
      </c>
      <c r="K135" s="221" t="s">
        <v>142</v>
      </c>
      <c r="L135" s="42"/>
      <c r="M135" s="226" t="s">
        <v>1</v>
      </c>
      <c r="N135" s="227" t="s">
        <v>42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208</v>
      </c>
      <c r="AT135" s="230" t="s">
        <v>138</v>
      </c>
      <c r="AU135" s="230" t="s">
        <v>77</v>
      </c>
      <c r="AY135" s="15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83</v>
      </c>
      <c r="BK135" s="231">
        <f>ROUND(I135*H135,2)</f>
        <v>0</v>
      </c>
      <c r="BL135" s="15" t="s">
        <v>208</v>
      </c>
      <c r="BM135" s="230" t="s">
        <v>560</v>
      </c>
    </row>
    <row r="136" s="2" customFormat="1">
      <c r="A136" s="36"/>
      <c r="B136" s="37"/>
      <c r="C136" s="38"/>
      <c r="D136" s="232" t="s">
        <v>147</v>
      </c>
      <c r="E136" s="38"/>
      <c r="F136" s="233" t="s">
        <v>561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147</v>
      </c>
      <c r="AU136" s="15" t="s">
        <v>77</v>
      </c>
    </row>
    <row r="137" s="12" customFormat="1">
      <c r="A137" s="12"/>
      <c r="B137" s="237"/>
      <c r="C137" s="238"/>
      <c r="D137" s="232" t="s">
        <v>149</v>
      </c>
      <c r="E137" s="239" t="s">
        <v>1</v>
      </c>
      <c r="F137" s="240" t="s">
        <v>562</v>
      </c>
      <c r="G137" s="238"/>
      <c r="H137" s="241">
        <v>120.048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7" t="s">
        <v>149</v>
      </c>
      <c r="AU137" s="247" t="s">
        <v>77</v>
      </c>
      <c r="AV137" s="12" t="s">
        <v>85</v>
      </c>
      <c r="AW137" s="12" t="s">
        <v>33</v>
      </c>
      <c r="AX137" s="12" t="s">
        <v>83</v>
      </c>
      <c r="AY137" s="247" t="s">
        <v>137</v>
      </c>
    </row>
    <row r="138" s="2" customFormat="1" ht="24.15" customHeight="1">
      <c r="A138" s="36"/>
      <c r="B138" s="37"/>
      <c r="C138" s="219" t="s">
        <v>172</v>
      </c>
      <c r="D138" s="219" t="s">
        <v>138</v>
      </c>
      <c r="E138" s="220" t="s">
        <v>563</v>
      </c>
      <c r="F138" s="221" t="s">
        <v>564</v>
      </c>
      <c r="G138" s="222" t="s">
        <v>207</v>
      </c>
      <c r="H138" s="223">
        <v>120.048</v>
      </c>
      <c r="I138" s="224"/>
      <c r="J138" s="225">
        <f>ROUND(I138*H138,2)</f>
        <v>0</v>
      </c>
      <c r="K138" s="221" t="s">
        <v>142</v>
      </c>
      <c r="L138" s="42"/>
      <c r="M138" s="277" t="s">
        <v>1</v>
      </c>
      <c r="N138" s="278" t="s">
        <v>42</v>
      </c>
      <c r="O138" s="274"/>
      <c r="P138" s="275">
        <f>O138*H138</f>
        <v>0</v>
      </c>
      <c r="Q138" s="275">
        <v>0</v>
      </c>
      <c r="R138" s="275">
        <f>Q138*H138</f>
        <v>0</v>
      </c>
      <c r="S138" s="275">
        <v>0</v>
      </c>
      <c r="T138" s="27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208</v>
      </c>
      <c r="AT138" s="230" t="s">
        <v>138</v>
      </c>
      <c r="AU138" s="230" t="s">
        <v>77</v>
      </c>
      <c r="AY138" s="15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83</v>
      </c>
      <c r="BK138" s="231">
        <f>ROUND(I138*H138,2)</f>
        <v>0</v>
      </c>
      <c r="BL138" s="15" t="s">
        <v>208</v>
      </c>
      <c r="BM138" s="230" t="s">
        <v>565</v>
      </c>
    </row>
    <row r="139" s="2" customFormat="1" ht="6.96" customHeight="1">
      <c r="A139" s="36"/>
      <c r="B139" s="64"/>
      <c r="C139" s="65"/>
      <c r="D139" s="65"/>
      <c r="E139" s="65"/>
      <c r="F139" s="65"/>
      <c r="G139" s="65"/>
      <c r="H139" s="65"/>
      <c r="I139" s="65"/>
      <c r="J139" s="65"/>
      <c r="K139" s="65"/>
      <c r="L139" s="42"/>
      <c r="M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</sheetData>
  <sheetProtection sheet="1" autoFilter="0" formatColumns="0" formatRows="0" objects="1" scenarios="1" spinCount="100000" saltValue="i/qd53EML0cUuCo5lXBafThKW3nrYL1ynqFvZz2QqluL5Jh2VsWMqu9qbOGgF822xAkDm/vp65Ebn57Z8Nneuw==" hashValue="ce2DSkV9l4xOLzbu/QtnuVn+4GmXKAbmjgsjOQkaaQ9tav/70z8PDyB424Ozj3eNgQi86kF0jL4KgmAfkgmGyA==" algorithmName="SHA-512" password="CC35"/>
  <autoFilter ref="C123:K13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8"/>
      <c r="AT3" s="15" t="s">
        <v>85</v>
      </c>
    </row>
    <row r="4" hidden="1" s="1" customFormat="1" ht="24.96" customHeight="1">
      <c r="B4" s="18"/>
      <c r="D4" s="147" t="s">
        <v>107</v>
      </c>
      <c r="L4" s="18"/>
      <c r="M4" s="148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9" t="s">
        <v>16</v>
      </c>
      <c r="L6" s="18"/>
    </row>
    <row r="7" hidden="1" s="1" customFormat="1" ht="16.5" customHeight="1">
      <c r="B7" s="18"/>
      <c r="E7" s="150" t="str">
        <f>'Rekapitulace stavby'!K6</f>
        <v xml:space="preserve">Oprava  kolejí a výhybek v ŽST Štědrá</v>
      </c>
      <c r="F7" s="149"/>
      <c r="G7" s="149"/>
      <c r="H7" s="149"/>
      <c r="L7" s="18"/>
    </row>
    <row r="8" hidden="1">
      <c r="B8" s="18"/>
      <c r="D8" s="149" t="s">
        <v>108</v>
      </c>
      <c r="L8" s="18"/>
    </row>
    <row r="9" hidden="1" s="1" customFormat="1" ht="16.5" customHeight="1">
      <c r="B9" s="18"/>
      <c r="E9" s="150" t="s">
        <v>109</v>
      </c>
      <c r="F9" s="1"/>
      <c r="G9" s="1"/>
      <c r="H9" s="1"/>
      <c r="L9" s="18"/>
    </row>
    <row r="10" hidden="1" s="1" customFormat="1" ht="12" customHeight="1">
      <c r="B10" s="18"/>
      <c r="D10" s="149" t="s">
        <v>110</v>
      </c>
      <c r="L10" s="18"/>
    </row>
    <row r="11" hidden="1" s="2" customFormat="1" ht="16.5" customHeight="1">
      <c r="A11" s="36"/>
      <c r="B11" s="42"/>
      <c r="C11" s="36"/>
      <c r="D11" s="36"/>
      <c r="E11" s="151" t="s">
        <v>111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49" t="s">
        <v>112</v>
      </c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6.5" customHeight="1">
      <c r="A13" s="36"/>
      <c r="B13" s="42"/>
      <c r="C13" s="36"/>
      <c r="D13" s="36"/>
      <c r="E13" s="152" t="s">
        <v>566</v>
      </c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49" t="s">
        <v>18</v>
      </c>
      <c r="E15" s="36"/>
      <c r="F15" s="139" t="s">
        <v>1</v>
      </c>
      <c r="G15" s="36"/>
      <c r="H15" s="36"/>
      <c r="I15" s="149" t="s">
        <v>19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9" t="s">
        <v>20</v>
      </c>
      <c r="E16" s="36"/>
      <c r="F16" s="139" t="s">
        <v>114</v>
      </c>
      <c r="G16" s="36"/>
      <c r="H16" s="36"/>
      <c r="I16" s="149" t="s">
        <v>22</v>
      </c>
      <c r="J16" s="153" t="str">
        <f>'Rekapitulace stavby'!AN8</f>
        <v>7. 10. 2022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0.8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49" t="s">
        <v>24</v>
      </c>
      <c r="E18" s="36"/>
      <c r="F18" s="36"/>
      <c r="G18" s="36"/>
      <c r="H18" s="36"/>
      <c r="I18" s="149" t="s">
        <v>25</v>
      </c>
      <c r="J18" s="139" t="s">
        <v>26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9" t="s">
        <v>115</v>
      </c>
      <c r="F19" s="36"/>
      <c r="G19" s="36"/>
      <c r="H19" s="36"/>
      <c r="I19" s="149" t="s">
        <v>28</v>
      </c>
      <c r="J19" s="139" t="s">
        <v>29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49" t="s">
        <v>30</v>
      </c>
      <c r="E21" s="36"/>
      <c r="F21" s="36"/>
      <c r="G21" s="36"/>
      <c r="H21" s="36"/>
      <c r="I21" s="149" t="s">
        <v>25</v>
      </c>
      <c r="J21" s="31" t="str">
        <f>'Rekapitulace stavby'!AN13</f>
        <v>Vyplň údaj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31" t="str">
        <f>'Rekapitulace stavby'!E14</f>
        <v>Vyplň údaj</v>
      </c>
      <c r="F22" s="139"/>
      <c r="G22" s="139"/>
      <c r="H22" s="139"/>
      <c r="I22" s="149" t="s">
        <v>28</v>
      </c>
      <c r="J22" s="31" t="str">
        <f>'Rekapitulace stavby'!AN14</f>
        <v>Vyplň údaj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49" t="s">
        <v>32</v>
      </c>
      <c r="E24" s="36"/>
      <c r="F24" s="36"/>
      <c r="G24" s="36"/>
      <c r="H24" s="36"/>
      <c r="I24" s="149" t="s">
        <v>25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8" customHeight="1">
      <c r="A25" s="36"/>
      <c r="B25" s="42"/>
      <c r="C25" s="36"/>
      <c r="D25" s="36"/>
      <c r="E25" s="139" t="s">
        <v>21</v>
      </c>
      <c r="F25" s="36"/>
      <c r="G25" s="36"/>
      <c r="H25" s="36"/>
      <c r="I25" s="149" t="s">
        <v>28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12" customHeight="1">
      <c r="A27" s="36"/>
      <c r="B27" s="42"/>
      <c r="C27" s="36"/>
      <c r="D27" s="149" t="s">
        <v>34</v>
      </c>
      <c r="E27" s="36"/>
      <c r="F27" s="36"/>
      <c r="G27" s="36"/>
      <c r="H27" s="36"/>
      <c r="I27" s="149" t="s">
        <v>25</v>
      </c>
      <c r="J27" s="139" t="s">
        <v>1</v>
      </c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8" customHeight="1">
      <c r="A28" s="36"/>
      <c r="B28" s="42"/>
      <c r="C28" s="36"/>
      <c r="D28" s="36"/>
      <c r="E28" s="139" t="s">
        <v>35</v>
      </c>
      <c r="F28" s="36"/>
      <c r="G28" s="36"/>
      <c r="H28" s="36"/>
      <c r="I28" s="149" t="s">
        <v>28</v>
      </c>
      <c r="J28" s="139" t="s">
        <v>1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36"/>
      <c r="E29" s="36"/>
      <c r="F29" s="36"/>
      <c r="G29" s="36"/>
      <c r="H29" s="36"/>
      <c r="I29" s="36"/>
      <c r="J29" s="36"/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2" customHeight="1">
      <c r="A30" s="36"/>
      <c r="B30" s="42"/>
      <c r="C30" s="36"/>
      <c r="D30" s="149" t="s">
        <v>36</v>
      </c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8" customFormat="1" ht="16.5" customHeight="1">
      <c r="A31" s="154"/>
      <c r="B31" s="155"/>
      <c r="C31" s="154"/>
      <c r="D31" s="154"/>
      <c r="E31" s="156" t="s">
        <v>1</v>
      </c>
      <c r="F31" s="156"/>
      <c r="G31" s="156"/>
      <c r="H31" s="156"/>
      <c r="I31" s="154"/>
      <c r="J31" s="154"/>
      <c r="K31" s="154"/>
      <c r="L31" s="157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hidden="1" s="2" customFormat="1" ht="6.96" customHeight="1">
      <c r="A32" s="36"/>
      <c r="B32" s="42"/>
      <c r="C32" s="36"/>
      <c r="D32" s="36"/>
      <c r="E32" s="36"/>
      <c r="F32" s="36"/>
      <c r="G32" s="36"/>
      <c r="H32" s="36"/>
      <c r="I32" s="36"/>
      <c r="J32" s="36"/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25.44" customHeight="1">
      <c r="A34" s="36"/>
      <c r="B34" s="42"/>
      <c r="C34" s="36"/>
      <c r="D34" s="159" t="s">
        <v>37</v>
      </c>
      <c r="E34" s="36"/>
      <c r="F34" s="36"/>
      <c r="G34" s="36"/>
      <c r="H34" s="36"/>
      <c r="I34" s="36"/>
      <c r="J34" s="160">
        <f>ROUND(J125,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6.96" customHeight="1">
      <c r="A35" s="36"/>
      <c r="B35" s="42"/>
      <c r="C35" s="36"/>
      <c r="D35" s="158"/>
      <c r="E35" s="158"/>
      <c r="F35" s="158"/>
      <c r="G35" s="158"/>
      <c r="H35" s="158"/>
      <c r="I35" s="158"/>
      <c r="J35" s="158"/>
      <c r="K35" s="158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36"/>
      <c r="F36" s="161" t="s">
        <v>39</v>
      </c>
      <c r="G36" s="36"/>
      <c r="H36" s="36"/>
      <c r="I36" s="161" t="s">
        <v>38</v>
      </c>
      <c r="J36" s="161" t="s">
        <v>40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151" t="s">
        <v>41</v>
      </c>
      <c r="E37" s="149" t="s">
        <v>42</v>
      </c>
      <c r="F37" s="162">
        <f>ROUND((SUM(BE125:BE139)),  2)</f>
        <v>0</v>
      </c>
      <c r="G37" s="36"/>
      <c r="H37" s="36"/>
      <c r="I37" s="163">
        <v>0.20999999999999999</v>
      </c>
      <c r="J37" s="162">
        <f>ROUND(((SUM(BE125:BE139))*I37),  2)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9" t="s">
        <v>43</v>
      </c>
      <c r="F38" s="162">
        <f>ROUND((SUM(BF125:BF139)),  2)</f>
        <v>0</v>
      </c>
      <c r="G38" s="36"/>
      <c r="H38" s="36"/>
      <c r="I38" s="163">
        <v>0.14999999999999999</v>
      </c>
      <c r="J38" s="162">
        <f>ROUND(((SUM(BF125:BF139))*I38),  2)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9" t="s">
        <v>44</v>
      </c>
      <c r="F39" s="162">
        <f>ROUND((SUM(BG125:BG139)),  2)</f>
        <v>0</v>
      </c>
      <c r="G39" s="36"/>
      <c r="H39" s="36"/>
      <c r="I39" s="163">
        <v>0.20999999999999999</v>
      </c>
      <c r="J39" s="162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9" t="s">
        <v>45</v>
      </c>
      <c r="F40" s="162">
        <f>ROUND((SUM(BH125:BH139)),  2)</f>
        <v>0</v>
      </c>
      <c r="G40" s="36"/>
      <c r="H40" s="36"/>
      <c r="I40" s="163">
        <v>0.14999999999999999</v>
      </c>
      <c r="J40" s="162">
        <f>0</f>
        <v>0</v>
      </c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9" t="s">
        <v>46</v>
      </c>
      <c r="F41" s="162">
        <f>ROUND((SUM(BI125:BI139)),  2)</f>
        <v>0</v>
      </c>
      <c r="G41" s="36"/>
      <c r="H41" s="36"/>
      <c r="I41" s="163">
        <v>0</v>
      </c>
      <c r="J41" s="162">
        <f>0</f>
        <v>0</v>
      </c>
      <c r="K41" s="36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2" customFormat="1" ht="25.44" customHeight="1">
      <c r="A43" s="36"/>
      <c r="B43" s="42"/>
      <c r="C43" s="164"/>
      <c r="D43" s="165" t="s">
        <v>47</v>
      </c>
      <c r="E43" s="166"/>
      <c r="F43" s="166"/>
      <c r="G43" s="167" t="s">
        <v>48</v>
      </c>
      <c r="H43" s="168" t="s">
        <v>49</v>
      </c>
      <c r="I43" s="166"/>
      <c r="J43" s="169">
        <f>SUM(J34:J41)</f>
        <v>0</v>
      </c>
      <c r="K43" s="170"/>
      <c r="L43" s="61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hidden="1" s="2" customFormat="1" ht="14.4" customHeight="1">
      <c r="A44" s="36"/>
      <c r="B44" s="42"/>
      <c r="C44" s="36"/>
      <c r="D44" s="36"/>
      <c r="E44" s="36"/>
      <c r="F44" s="36"/>
      <c r="G44" s="36"/>
      <c r="H44" s="36"/>
      <c r="I44" s="36"/>
      <c r="J44" s="36"/>
      <c r="K44" s="36"/>
      <c r="L44" s="6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2" t="str">
        <f>E7</f>
        <v xml:space="preserve">Oprava  kolejí a výhybek v ŽST Štědrá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108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1" customFormat="1" ht="16.5" customHeight="1">
      <c r="B87" s="19"/>
      <c r="C87" s="20"/>
      <c r="D87" s="20"/>
      <c r="E87" s="182" t="s">
        <v>109</v>
      </c>
      <c r="F87" s="20"/>
      <c r="G87" s="20"/>
      <c r="H87" s="20"/>
      <c r="I87" s="20"/>
      <c r="J87" s="20"/>
      <c r="K87" s="20"/>
      <c r="L87" s="18"/>
    </row>
    <row r="88" hidden="1" s="1" customFormat="1" ht="12" customHeight="1">
      <c r="B88" s="19"/>
      <c r="C88" s="30" t="s">
        <v>110</v>
      </c>
      <c r="D88" s="20"/>
      <c r="E88" s="20"/>
      <c r="F88" s="20"/>
      <c r="G88" s="20"/>
      <c r="H88" s="20"/>
      <c r="I88" s="20"/>
      <c r="J88" s="20"/>
      <c r="K88" s="20"/>
      <c r="L88" s="18"/>
    </row>
    <row r="89" hidden="1" s="2" customFormat="1" ht="16.5" customHeight="1">
      <c r="A89" s="36"/>
      <c r="B89" s="37"/>
      <c r="C89" s="38"/>
      <c r="D89" s="38"/>
      <c r="E89" s="183" t="s">
        <v>111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2" customHeight="1">
      <c r="A90" s="36"/>
      <c r="B90" s="37"/>
      <c r="C90" s="30" t="s">
        <v>112</v>
      </c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6.5" customHeight="1">
      <c r="A91" s="36"/>
      <c r="B91" s="37"/>
      <c r="C91" s="38"/>
      <c r="D91" s="38"/>
      <c r="E91" s="74" t="str">
        <f>E13</f>
        <v>A.1.4 - Přejezd</v>
      </c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2" customHeight="1">
      <c r="A93" s="36"/>
      <c r="B93" s="37"/>
      <c r="C93" s="30" t="s">
        <v>20</v>
      </c>
      <c r="D93" s="38"/>
      <c r="E93" s="38"/>
      <c r="F93" s="25" t="str">
        <f>F16</f>
        <v>ŽST Štědrá</v>
      </c>
      <c r="G93" s="38"/>
      <c r="H93" s="38"/>
      <c r="I93" s="30" t="s">
        <v>22</v>
      </c>
      <c r="J93" s="77" t="str">
        <f>IF(J16="","",J16)</f>
        <v>7. 10. 2022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6.96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5.15" customHeight="1">
      <c r="A95" s="36"/>
      <c r="B95" s="37"/>
      <c r="C95" s="30" t="s">
        <v>24</v>
      </c>
      <c r="D95" s="38"/>
      <c r="E95" s="38"/>
      <c r="F95" s="25" t="str">
        <f>E19</f>
        <v>Správa železnic,s.o.;OŘ ÚNL-ST K.Vary</v>
      </c>
      <c r="G95" s="38"/>
      <c r="H95" s="38"/>
      <c r="I95" s="30" t="s">
        <v>32</v>
      </c>
      <c r="J95" s="34" t="str">
        <f>E25</f>
        <v xml:space="preserve"> 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15.15" customHeight="1">
      <c r="A96" s="36"/>
      <c r="B96" s="37"/>
      <c r="C96" s="30" t="s">
        <v>30</v>
      </c>
      <c r="D96" s="38"/>
      <c r="E96" s="38"/>
      <c r="F96" s="25" t="str">
        <f>IF(E22="","",E22)</f>
        <v>Vyplň údaj</v>
      </c>
      <c r="G96" s="38"/>
      <c r="H96" s="38"/>
      <c r="I96" s="30" t="s">
        <v>34</v>
      </c>
      <c r="J96" s="34" t="str">
        <f>E28</f>
        <v>Pavlína Liprtová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9.28" customHeight="1">
      <c r="A98" s="36"/>
      <c r="B98" s="37"/>
      <c r="C98" s="184" t="s">
        <v>117</v>
      </c>
      <c r="D98" s="185"/>
      <c r="E98" s="185"/>
      <c r="F98" s="185"/>
      <c r="G98" s="185"/>
      <c r="H98" s="185"/>
      <c r="I98" s="185"/>
      <c r="J98" s="186" t="s">
        <v>118</v>
      </c>
      <c r="K98" s="18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10.32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22.8" customHeight="1">
      <c r="A100" s="36"/>
      <c r="B100" s="37"/>
      <c r="C100" s="187" t="s">
        <v>119</v>
      </c>
      <c r="D100" s="38"/>
      <c r="E100" s="38"/>
      <c r="F100" s="38"/>
      <c r="G100" s="38"/>
      <c r="H100" s="38"/>
      <c r="I100" s="38"/>
      <c r="J100" s="108">
        <f>J125</f>
        <v>0</v>
      </c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U100" s="15" t="s">
        <v>120</v>
      </c>
    </row>
    <row r="101" hidden="1" s="9" customFormat="1" ht="24.96" customHeight="1">
      <c r="A101" s="9"/>
      <c r="B101" s="188"/>
      <c r="C101" s="189"/>
      <c r="D101" s="190" t="s">
        <v>121</v>
      </c>
      <c r="E101" s="191"/>
      <c r="F101" s="191"/>
      <c r="G101" s="191"/>
      <c r="H101" s="191"/>
      <c r="I101" s="191"/>
      <c r="J101" s="192">
        <f>J126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hidden="1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hidden="1"/>
    <row r="105" hidden="1"/>
    <row r="106" hidden="1"/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2" t="str">
        <f>E7</f>
        <v xml:space="preserve">Oprava  kolejí a výhybek v ŽST Štědrá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108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1" customFormat="1" ht="16.5" customHeight="1">
      <c r="B113" s="19"/>
      <c r="C113" s="20"/>
      <c r="D113" s="20"/>
      <c r="E113" s="182" t="s">
        <v>109</v>
      </c>
      <c r="F113" s="20"/>
      <c r="G113" s="20"/>
      <c r="H113" s="20"/>
      <c r="I113" s="20"/>
      <c r="J113" s="20"/>
      <c r="K113" s="20"/>
      <c r="L113" s="18"/>
    </row>
    <row r="114" s="1" customFormat="1" ht="12" customHeight="1">
      <c r="B114" s="19"/>
      <c r="C114" s="30" t="s">
        <v>110</v>
      </c>
      <c r="D114" s="20"/>
      <c r="E114" s="20"/>
      <c r="F114" s="20"/>
      <c r="G114" s="20"/>
      <c r="H114" s="20"/>
      <c r="I114" s="20"/>
      <c r="J114" s="20"/>
      <c r="K114" s="20"/>
      <c r="L114" s="18"/>
    </row>
    <row r="115" s="2" customFormat="1" ht="16.5" customHeight="1">
      <c r="A115" s="36"/>
      <c r="B115" s="37"/>
      <c r="C115" s="38"/>
      <c r="D115" s="38"/>
      <c r="E115" s="183" t="s">
        <v>111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112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E13</f>
        <v>A.1.4 - Přejezd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F16</f>
        <v>ŽST Štědrá</v>
      </c>
      <c r="G119" s="38"/>
      <c r="H119" s="38"/>
      <c r="I119" s="30" t="s">
        <v>22</v>
      </c>
      <c r="J119" s="77" t="str">
        <f>IF(J16="","",J16)</f>
        <v>7. 10. 2022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E19</f>
        <v>Správa železnic,s.o.;OŘ ÚNL-ST K.Vary</v>
      </c>
      <c r="G121" s="38"/>
      <c r="H121" s="38"/>
      <c r="I121" s="30" t="s">
        <v>32</v>
      </c>
      <c r="J121" s="34" t="str">
        <f>E25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30</v>
      </c>
      <c r="D122" s="38"/>
      <c r="E122" s="38"/>
      <c r="F122" s="25" t="str">
        <f>IF(E22="","",E22)</f>
        <v>Vyplň údaj</v>
      </c>
      <c r="G122" s="38"/>
      <c r="H122" s="38"/>
      <c r="I122" s="30" t="s">
        <v>34</v>
      </c>
      <c r="J122" s="34" t="str">
        <f>E28</f>
        <v>Pavlína Liprtová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94"/>
      <c r="B124" s="195"/>
      <c r="C124" s="196" t="s">
        <v>123</v>
      </c>
      <c r="D124" s="197" t="s">
        <v>62</v>
      </c>
      <c r="E124" s="197" t="s">
        <v>58</v>
      </c>
      <c r="F124" s="197" t="s">
        <v>59</v>
      </c>
      <c r="G124" s="197" t="s">
        <v>124</v>
      </c>
      <c r="H124" s="197" t="s">
        <v>125</v>
      </c>
      <c r="I124" s="197" t="s">
        <v>126</v>
      </c>
      <c r="J124" s="197" t="s">
        <v>118</v>
      </c>
      <c r="K124" s="198" t="s">
        <v>127</v>
      </c>
      <c r="L124" s="199"/>
      <c r="M124" s="98" t="s">
        <v>1</v>
      </c>
      <c r="N124" s="99" t="s">
        <v>41</v>
      </c>
      <c r="O124" s="99" t="s">
        <v>128</v>
      </c>
      <c r="P124" s="99" t="s">
        <v>129</v>
      </c>
      <c r="Q124" s="99" t="s">
        <v>130</v>
      </c>
      <c r="R124" s="99" t="s">
        <v>131</v>
      </c>
      <c r="S124" s="99" t="s">
        <v>132</v>
      </c>
      <c r="T124" s="100" t="s">
        <v>133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6"/>
      <c r="B125" s="37"/>
      <c r="C125" s="105" t="s">
        <v>134</v>
      </c>
      <c r="D125" s="38"/>
      <c r="E125" s="38"/>
      <c r="F125" s="38"/>
      <c r="G125" s="38"/>
      <c r="H125" s="38"/>
      <c r="I125" s="38"/>
      <c r="J125" s="200">
        <f>BK125</f>
        <v>0</v>
      </c>
      <c r="K125" s="38"/>
      <c r="L125" s="42"/>
      <c r="M125" s="101"/>
      <c r="N125" s="201"/>
      <c r="O125" s="102"/>
      <c r="P125" s="202">
        <f>P126</f>
        <v>0</v>
      </c>
      <c r="Q125" s="102"/>
      <c r="R125" s="202">
        <f>R126</f>
        <v>35.740139999999997</v>
      </c>
      <c r="S125" s="102"/>
      <c r="T125" s="203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76</v>
      </c>
      <c r="AU125" s="15" t="s">
        <v>120</v>
      </c>
      <c r="BK125" s="204">
        <f>BK126</f>
        <v>0</v>
      </c>
    </row>
    <row r="126" s="11" customFormat="1" ht="25.92" customHeight="1">
      <c r="A126" s="11"/>
      <c r="B126" s="205"/>
      <c r="C126" s="206"/>
      <c r="D126" s="207" t="s">
        <v>76</v>
      </c>
      <c r="E126" s="208" t="s">
        <v>135</v>
      </c>
      <c r="F126" s="208" t="s">
        <v>136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SUM(P127:P139)</f>
        <v>0</v>
      </c>
      <c r="Q126" s="213"/>
      <c r="R126" s="214">
        <f>SUM(R127:R139)</f>
        <v>35.740139999999997</v>
      </c>
      <c r="S126" s="213"/>
      <c r="T126" s="215">
        <f>SUM(T127:T139)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6" t="s">
        <v>83</v>
      </c>
      <c r="AT126" s="217" t="s">
        <v>76</v>
      </c>
      <c r="AU126" s="217" t="s">
        <v>77</v>
      </c>
      <c r="AY126" s="216" t="s">
        <v>137</v>
      </c>
      <c r="BK126" s="218">
        <f>SUM(BK127:BK139)</f>
        <v>0</v>
      </c>
    </row>
    <row r="127" s="2" customFormat="1" ht="21.75" customHeight="1">
      <c r="A127" s="36"/>
      <c r="B127" s="37"/>
      <c r="C127" s="219" t="s">
        <v>83</v>
      </c>
      <c r="D127" s="219" t="s">
        <v>138</v>
      </c>
      <c r="E127" s="220" t="s">
        <v>567</v>
      </c>
      <c r="F127" s="221" t="s">
        <v>568</v>
      </c>
      <c r="G127" s="222" t="s">
        <v>163</v>
      </c>
      <c r="H127" s="223">
        <v>21</v>
      </c>
      <c r="I127" s="224"/>
      <c r="J127" s="225">
        <f>ROUND(I127*H127,2)</f>
        <v>0</v>
      </c>
      <c r="K127" s="221" t="s">
        <v>142</v>
      </c>
      <c r="L127" s="42"/>
      <c r="M127" s="226" t="s">
        <v>1</v>
      </c>
      <c r="N127" s="227" t="s">
        <v>42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143</v>
      </c>
      <c r="AT127" s="230" t="s">
        <v>138</v>
      </c>
      <c r="AU127" s="230" t="s">
        <v>83</v>
      </c>
      <c r="AY127" s="15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83</v>
      </c>
      <c r="BK127" s="231">
        <f>ROUND(I127*H127,2)</f>
        <v>0</v>
      </c>
      <c r="BL127" s="15" t="s">
        <v>143</v>
      </c>
      <c r="BM127" s="230" t="s">
        <v>569</v>
      </c>
    </row>
    <row r="128" s="2" customFormat="1" ht="24.15" customHeight="1">
      <c r="A128" s="36"/>
      <c r="B128" s="37"/>
      <c r="C128" s="219" t="s">
        <v>85</v>
      </c>
      <c r="D128" s="219" t="s">
        <v>138</v>
      </c>
      <c r="E128" s="220" t="s">
        <v>570</v>
      </c>
      <c r="F128" s="221" t="s">
        <v>571</v>
      </c>
      <c r="G128" s="222" t="s">
        <v>318</v>
      </c>
      <c r="H128" s="223">
        <v>73.400000000000006</v>
      </c>
      <c r="I128" s="224"/>
      <c r="J128" s="225">
        <f>ROUND(I128*H128,2)</f>
        <v>0</v>
      </c>
      <c r="K128" s="221" t="s">
        <v>142</v>
      </c>
      <c r="L128" s="42"/>
      <c r="M128" s="226" t="s">
        <v>1</v>
      </c>
      <c r="N128" s="227" t="s">
        <v>42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143</v>
      </c>
      <c r="AT128" s="230" t="s">
        <v>138</v>
      </c>
      <c r="AU128" s="230" t="s">
        <v>83</v>
      </c>
      <c r="AY128" s="15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83</v>
      </c>
      <c r="BK128" s="231">
        <f>ROUND(I128*H128,2)</f>
        <v>0</v>
      </c>
      <c r="BL128" s="15" t="s">
        <v>143</v>
      </c>
      <c r="BM128" s="230" t="s">
        <v>572</v>
      </c>
    </row>
    <row r="129" s="2" customFormat="1" ht="24.15" customHeight="1">
      <c r="A129" s="36"/>
      <c r="B129" s="37"/>
      <c r="C129" s="219" t="s">
        <v>93</v>
      </c>
      <c r="D129" s="219" t="s">
        <v>138</v>
      </c>
      <c r="E129" s="220" t="s">
        <v>573</v>
      </c>
      <c r="F129" s="221" t="s">
        <v>574</v>
      </c>
      <c r="G129" s="222" t="s">
        <v>207</v>
      </c>
      <c r="H129" s="223">
        <v>35.231999999999999</v>
      </c>
      <c r="I129" s="224"/>
      <c r="J129" s="225">
        <f>ROUND(I129*H129,2)</f>
        <v>0</v>
      </c>
      <c r="K129" s="221" t="s">
        <v>142</v>
      </c>
      <c r="L129" s="42"/>
      <c r="M129" s="226" t="s">
        <v>1</v>
      </c>
      <c r="N129" s="227" t="s">
        <v>42</v>
      </c>
      <c r="O129" s="89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208</v>
      </c>
      <c r="AT129" s="230" t="s">
        <v>138</v>
      </c>
      <c r="AU129" s="230" t="s">
        <v>83</v>
      </c>
      <c r="AY129" s="15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83</v>
      </c>
      <c r="BK129" s="231">
        <f>ROUND(I129*H129,2)</f>
        <v>0</v>
      </c>
      <c r="BL129" s="15" t="s">
        <v>208</v>
      </c>
      <c r="BM129" s="230" t="s">
        <v>575</v>
      </c>
    </row>
    <row r="130" s="12" customFormat="1">
      <c r="A130" s="12"/>
      <c r="B130" s="237"/>
      <c r="C130" s="238"/>
      <c r="D130" s="232" t="s">
        <v>149</v>
      </c>
      <c r="E130" s="239" t="s">
        <v>1</v>
      </c>
      <c r="F130" s="240" t="s">
        <v>576</v>
      </c>
      <c r="G130" s="238"/>
      <c r="H130" s="241">
        <v>35.231999999999999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7" t="s">
        <v>149</v>
      </c>
      <c r="AU130" s="247" t="s">
        <v>83</v>
      </c>
      <c r="AV130" s="12" t="s">
        <v>85</v>
      </c>
      <c r="AW130" s="12" t="s">
        <v>33</v>
      </c>
      <c r="AX130" s="12" t="s">
        <v>83</v>
      </c>
      <c r="AY130" s="247" t="s">
        <v>137</v>
      </c>
    </row>
    <row r="131" s="2" customFormat="1" ht="21.75" customHeight="1">
      <c r="A131" s="36"/>
      <c r="B131" s="37"/>
      <c r="C131" s="219" t="s">
        <v>143</v>
      </c>
      <c r="D131" s="219" t="s">
        <v>138</v>
      </c>
      <c r="E131" s="220" t="s">
        <v>577</v>
      </c>
      <c r="F131" s="221" t="s">
        <v>578</v>
      </c>
      <c r="G131" s="222" t="s">
        <v>163</v>
      </c>
      <c r="H131" s="223">
        <v>22</v>
      </c>
      <c r="I131" s="224"/>
      <c r="J131" s="225">
        <f>ROUND(I131*H131,2)</f>
        <v>0</v>
      </c>
      <c r="K131" s="221" t="s">
        <v>142</v>
      </c>
      <c r="L131" s="42"/>
      <c r="M131" s="226" t="s">
        <v>1</v>
      </c>
      <c r="N131" s="227" t="s">
        <v>42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143</v>
      </c>
      <c r="AT131" s="230" t="s">
        <v>138</v>
      </c>
      <c r="AU131" s="230" t="s">
        <v>83</v>
      </c>
      <c r="AY131" s="15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83</v>
      </c>
      <c r="BK131" s="231">
        <f>ROUND(I131*H131,2)</f>
        <v>0</v>
      </c>
      <c r="BL131" s="15" t="s">
        <v>143</v>
      </c>
      <c r="BM131" s="230" t="s">
        <v>579</v>
      </c>
    </row>
    <row r="132" s="2" customFormat="1" ht="37.8" customHeight="1">
      <c r="A132" s="36"/>
      <c r="B132" s="37"/>
      <c r="C132" s="219" t="s">
        <v>167</v>
      </c>
      <c r="D132" s="219" t="s">
        <v>138</v>
      </c>
      <c r="E132" s="220" t="s">
        <v>580</v>
      </c>
      <c r="F132" s="221" t="s">
        <v>581</v>
      </c>
      <c r="G132" s="222" t="s">
        <v>318</v>
      </c>
      <c r="H132" s="223">
        <v>73.400000000000006</v>
      </c>
      <c r="I132" s="224"/>
      <c r="J132" s="225">
        <f>ROUND(I132*H132,2)</f>
        <v>0</v>
      </c>
      <c r="K132" s="221" t="s">
        <v>142</v>
      </c>
      <c r="L132" s="42"/>
      <c r="M132" s="226" t="s">
        <v>1</v>
      </c>
      <c r="N132" s="227" t="s">
        <v>42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143</v>
      </c>
      <c r="AT132" s="230" t="s">
        <v>138</v>
      </c>
      <c r="AU132" s="230" t="s">
        <v>83</v>
      </c>
      <c r="AY132" s="15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83</v>
      </c>
      <c r="BK132" s="231">
        <f>ROUND(I132*H132,2)</f>
        <v>0</v>
      </c>
      <c r="BL132" s="15" t="s">
        <v>143</v>
      </c>
      <c r="BM132" s="230" t="s">
        <v>582</v>
      </c>
    </row>
    <row r="133" s="2" customFormat="1" ht="16.5" customHeight="1">
      <c r="A133" s="36"/>
      <c r="B133" s="37"/>
      <c r="C133" s="219" t="s">
        <v>172</v>
      </c>
      <c r="D133" s="219" t="s">
        <v>138</v>
      </c>
      <c r="E133" s="220" t="s">
        <v>583</v>
      </c>
      <c r="F133" s="221" t="s">
        <v>584</v>
      </c>
      <c r="G133" s="222" t="s">
        <v>293</v>
      </c>
      <c r="H133" s="223">
        <v>2</v>
      </c>
      <c r="I133" s="224"/>
      <c r="J133" s="225">
        <f>ROUND(I133*H133,2)</f>
        <v>0</v>
      </c>
      <c r="K133" s="221" t="s">
        <v>142</v>
      </c>
      <c r="L133" s="42"/>
      <c r="M133" s="226" t="s">
        <v>1</v>
      </c>
      <c r="N133" s="227" t="s">
        <v>42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143</v>
      </c>
      <c r="AT133" s="230" t="s">
        <v>138</v>
      </c>
      <c r="AU133" s="230" t="s">
        <v>83</v>
      </c>
      <c r="AY133" s="15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83</v>
      </c>
      <c r="BK133" s="231">
        <f>ROUND(I133*H133,2)</f>
        <v>0</v>
      </c>
      <c r="BL133" s="15" t="s">
        <v>143</v>
      </c>
      <c r="BM133" s="230" t="s">
        <v>585</v>
      </c>
    </row>
    <row r="134" s="2" customFormat="1" ht="24.15" customHeight="1">
      <c r="A134" s="36"/>
      <c r="B134" s="37"/>
      <c r="C134" s="259" t="s">
        <v>178</v>
      </c>
      <c r="D134" s="259" t="s">
        <v>274</v>
      </c>
      <c r="E134" s="260" t="s">
        <v>586</v>
      </c>
      <c r="F134" s="261" t="s">
        <v>587</v>
      </c>
      <c r="G134" s="262" t="s">
        <v>207</v>
      </c>
      <c r="H134" s="263">
        <v>11.75</v>
      </c>
      <c r="I134" s="264"/>
      <c r="J134" s="265">
        <f>ROUND(I134*H134,2)</f>
        <v>0</v>
      </c>
      <c r="K134" s="261" t="s">
        <v>142</v>
      </c>
      <c r="L134" s="266"/>
      <c r="M134" s="267" t="s">
        <v>1</v>
      </c>
      <c r="N134" s="268" t="s">
        <v>42</v>
      </c>
      <c r="O134" s="89"/>
      <c r="P134" s="228">
        <f>O134*H134</f>
        <v>0</v>
      </c>
      <c r="Q134" s="228">
        <v>1</v>
      </c>
      <c r="R134" s="228">
        <f>Q134*H134</f>
        <v>11.75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183</v>
      </c>
      <c r="AT134" s="230" t="s">
        <v>274</v>
      </c>
      <c r="AU134" s="230" t="s">
        <v>83</v>
      </c>
      <c r="AY134" s="15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83</v>
      </c>
      <c r="BK134" s="231">
        <f>ROUND(I134*H134,2)</f>
        <v>0</v>
      </c>
      <c r="BL134" s="15" t="s">
        <v>143</v>
      </c>
      <c r="BM134" s="230" t="s">
        <v>588</v>
      </c>
    </row>
    <row r="135" s="2" customFormat="1" ht="21.75" customHeight="1">
      <c r="A135" s="36"/>
      <c r="B135" s="37"/>
      <c r="C135" s="259" t="s">
        <v>183</v>
      </c>
      <c r="D135" s="259" t="s">
        <v>274</v>
      </c>
      <c r="E135" s="260" t="s">
        <v>589</v>
      </c>
      <c r="F135" s="261" t="s">
        <v>590</v>
      </c>
      <c r="G135" s="262" t="s">
        <v>207</v>
      </c>
      <c r="H135" s="263">
        <v>11.75</v>
      </c>
      <c r="I135" s="264"/>
      <c r="J135" s="265">
        <f>ROUND(I135*H135,2)</f>
        <v>0</v>
      </c>
      <c r="K135" s="261" t="s">
        <v>142</v>
      </c>
      <c r="L135" s="266"/>
      <c r="M135" s="267" t="s">
        <v>1</v>
      </c>
      <c r="N135" s="268" t="s">
        <v>42</v>
      </c>
      <c r="O135" s="89"/>
      <c r="P135" s="228">
        <f>O135*H135</f>
        <v>0</v>
      </c>
      <c r="Q135" s="228">
        <v>1</v>
      </c>
      <c r="R135" s="228">
        <f>Q135*H135</f>
        <v>11.75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183</v>
      </c>
      <c r="AT135" s="230" t="s">
        <v>274</v>
      </c>
      <c r="AU135" s="230" t="s">
        <v>83</v>
      </c>
      <c r="AY135" s="15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83</v>
      </c>
      <c r="BK135" s="231">
        <f>ROUND(I135*H135,2)</f>
        <v>0</v>
      </c>
      <c r="BL135" s="15" t="s">
        <v>143</v>
      </c>
      <c r="BM135" s="230" t="s">
        <v>591</v>
      </c>
    </row>
    <row r="136" s="2" customFormat="1" ht="24.15" customHeight="1">
      <c r="A136" s="36"/>
      <c r="B136" s="37"/>
      <c r="C136" s="259" t="s">
        <v>196</v>
      </c>
      <c r="D136" s="259" t="s">
        <v>274</v>
      </c>
      <c r="E136" s="260" t="s">
        <v>592</v>
      </c>
      <c r="F136" s="261" t="s">
        <v>593</v>
      </c>
      <c r="G136" s="262" t="s">
        <v>207</v>
      </c>
      <c r="H136" s="263">
        <v>11.75</v>
      </c>
      <c r="I136" s="264"/>
      <c r="J136" s="265">
        <f>ROUND(I136*H136,2)</f>
        <v>0</v>
      </c>
      <c r="K136" s="261" t="s">
        <v>142</v>
      </c>
      <c r="L136" s="266"/>
      <c r="M136" s="267" t="s">
        <v>1</v>
      </c>
      <c r="N136" s="268" t="s">
        <v>42</v>
      </c>
      <c r="O136" s="89"/>
      <c r="P136" s="228">
        <f>O136*H136</f>
        <v>0</v>
      </c>
      <c r="Q136" s="228">
        <v>1</v>
      </c>
      <c r="R136" s="228">
        <f>Q136*H136</f>
        <v>11.75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183</v>
      </c>
      <c r="AT136" s="230" t="s">
        <v>274</v>
      </c>
      <c r="AU136" s="230" t="s">
        <v>83</v>
      </c>
      <c r="AY136" s="15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83</v>
      </c>
      <c r="BK136" s="231">
        <f>ROUND(I136*H136,2)</f>
        <v>0</v>
      </c>
      <c r="BL136" s="15" t="s">
        <v>143</v>
      </c>
      <c r="BM136" s="230" t="s">
        <v>594</v>
      </c>
    </row>
    <row r="137" s="2" customFormat="1" ht="16.5" customHeight="1">
      <c r="A137" s="36"/>
      <c r="B137" s="37"/>
      <c r="C137" s="259" t="s">
        <v>204</v>
      </c>
      <c r="D137" s="259" t="s">
        <v>274</v>
      </c>
      <c r="E137" s="260" t="s">
        <v>595</v>
      </c>
      <c r="F137" s="261" t="s">
        <v>596</v>
      </c>
      <c r="G137" s="262" t="s">
        <v>163</v>
      </c>
      <c r="H137" s="263">
        <v>65</v>
      </c>
      <c r="I137" s="264"/>
      <c r="J137" s="265">
        <f>ROUND(I137*H137,2)</f>
        <v>0</v>
      </c>
      <c r="K137" s="261" t="s">
        <v>142</v>
      </c>
      <c r="L137" s="266"/>
      <c r="M137" s="267" t="s">
        <v>1</v>
      </c>
      <c r="N137" s="268" t="s">
        <v>42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183</v>
      </c>
      <c r="AT137" s="230" t="s">
        <v>274</v>
      </c>
      <c r="AU137" s="230" t="s">
        <v>83</v>
      </c>
      <c r="AY137" s="15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83</v>
      </c>
      <c r="BK137" s="231">
        <f>ROUND(I137*H137,2)</f>
        <v>0</v>
      </c>
      <c r="BL137" s="15" t="s">
        <v>143</v>
      </c>
      <c r="BM137" s="230" t="s">
        <v>597</v>
      </c>
    </row>
    <row r="138" s="2" customFormat="1" ht="24.15" customHeight="1">
      <c r="A138" s="36"/>
      <c r="B138" s="37"/>
      <c r="C138" s="219" t="s">
        <v>211</v>
      </c>
      <c r="D138" s="219" t="s">
        <v>138</v>
      </c>
      <c r="E138" s="220" t="s">
        <v>363</v>
      </c>
      <c r="F138" s="221" t="s">
        <v>364</v>
      </c>
      <c r="G138" s="222" t="s">
        <v>365</v>
      </c>
      <c r="H138" s="223">
        <v>42</v>
      </c>
      <c r="I138" s="224"/>
      <c r="J138" s="225">
        <f>ROUND(I138*H138,2)</f>
        <v>0</v>
      </c>
      <c r="K138" s="221" t="s">
        <v>142</v>
      </c>
      <c r="L138" s="42"/>
      <c r="M138" s="226" t="s">
        <v>1</v>
      </c>
      <c r="N138" s="227" t="s">
        <v>42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143</v>
      </c>
      <c r="AT138" s="230" t="s">
        <v>138</v>
      </c>
      <c r="AU138" s="230" t="s">
        <v>83</v>
      </c>
      <c r="AY138" s="15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83</v>
      </c>
      <c r="BK138" s="231">
        <f>ROUND(I138*H138,2)</f>
        <v>0</v>
      </c>
      <c r="BL138" s="15" t="s">
        <v>143</v>
      </c>
      <c r="BM138" s="230" t="s">
        <v>598</v>
      </c>
    </row>
    <row r="139" s="2" customFormat="1" ht="16.5" customHeight="1">
      <c r="A139" s="36"/>
      <c r="B139" s="37"/>
      <c r="C139" s="259" t="s">
        <v>217</v>
      </c>
      <c r="D139" s="259" t="s">
        <v>274</v>
      </c>
      <c r="E139" s="260" t="s">
        <v>599</v>
      </c>
      <c r="F139" s="261" t="s">
        <v>600</v>
      </c>
      <c r="G139" s="262" t="s">
        <v>293</v>
      </c>
      <c r="H139" s="263">
        <v>42</v>
      </c>
      <c r="I139" s="264"/>
      <c r="J139" s="265">
        <f>ROUND(I139*H139,2)</f>
        <v>0</v>
      </c>
      <c r="K139" s="261" t="s">
        <v>142</v>
      </c>
      <c r="L139" s="266"/>
      <c r="M139" s="272" t="s">
        <v>1</v>
      </c>
      <c r="N139" s="273" t="s">
        <v>42</v>
      </c>
      <c r="O139" s="274"/>
      <c r="P139" s="275">
        <f>O139*H139</f>
        <v>0</v>
      </c>
      <c r="Q139" s="275">
        <v>0.01167</v>
      </c>
      <c r="R139" s="275">
        <f>Q139*H139</f>
        <v>0.49014000000000002</v>
      </c>
      <c r="S139" s="275">
        <v>0</v>
      </c>
      <c r="T139" s="2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183</v>
      </c>
      <c r="AT139" s="230" t="s">
        <v>274</v>
      </c>
      <c r="AU139" s="230" t="s">
        <v>83</v>
      </c>
      <c r="AY139" s="15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83</v>
      </c>
      <c r="BK139" s="231">
        <f>ROUND(I139*H139,2)</f>
        <v>0</v>
      </c>
      <c r="BL139" s="15" t="s">
        <v>143</v>
      </c>
      <c r="BM139" s="230" t="s">
        <v>601</v>
      </c>
    </row>
    <row r="140" s="2" customFormat="1" ht="6.96" customHeight="1">
      <c r="A140" s="36"/>
      <c r="B140" s="64"/>
      <c r="C140" s="65"/>
      <c r="D140" s="65"/>
      <c r="E140" s="65"/>
      <c r="F140" s="65"/>
      <c r="G140" s="65"/>
      <c r="H140" s="65"/>
      <c r="I140" s="65"/>
      <c r="J140" s="65"/>
      <c r="K140" s="65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lqu4qT6xCfdPeUrrDxHQlJTATOvJRrinIWenQxJpWk2MkFcusOkUZhEbA0yk6D77kBrZRZM9oXhWsw3w/6BRkA==" hashValue="4yWBmzZ1t2mKQv7EaYfo64vJFSgEnMhTv9ja5p84EnAvXTMyCmojdkwca7c3lK1m+q5g/UeVVhHqQK1cJ25ZNg==" algorithmName="SHA-512" password="CC35"/>
  <autoFilter ref="C124:K1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8"/>
      <c r="AT3" s="15" t="s">
        <v>85</v>
      </c>
    </row>
    <row r="4" hidden="1" s="1" customFormat="1" ht="24.96" customHeight="1">
      <c r="B4" s="18"/>
      <c r="D4" s="147" t="s">
        <v>107</v>
      </c>
      <c r="L4" s="18"/>
      <c r="M4" s="148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9" t="s">
        <v>16</v>
      </c>
      <c r="L6" s="18"/>
    </row>
    <row r="7" hidden="1" s="1" customFormat="1" ht="16.5" customHeight="1">
      <c r="B7" s="18"/>
      <c r="E7" s="150" t="str">
        <f>'Rekapitulace stavby'!K6</f>
        <v xml:space="preserve">Oprava  kolejí a výhybek v ŽST Štědrá</v>
      </c>
      <c r="F7" s="149"/>
      <c r="G7" s="149"/>
      <c r="H7" s="149"/>
      <c r="L7" s="18"/>
    </row>
    <row r="8" hidden="1" s="1" customFormat="1" ht="12" customHeight="1">
      <c r="B8" s="18"/>
      <c r="D8" s="149" t="s">
        <v>108</v>
      </c>
      <c r="L8" s="18"/>
    </row>
    <row r="9" hidden="1" s="2" customFormat="1" ht="16.5" customHeight="1">
      <c r="A9" s="36"/>
      <c r="B9" s="42"/>
      <c r="C9" s="36"/>
      <c r="D9" s="36"/>
      <c r="E9" s="150" t="s">
        <v>109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9" t="s">
        <v>110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2" t="s">
        <v>602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9" t="s">
        <v>18</v>
      </c>
      <c r="E13" s="36"/>
      <c r="F13" s="139" t="s">
        <v>1</v>
      </c>
      <c r="G13" s="36"/>
      <c r="H13" s="36"/>
      <c r="I13" s="149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9" t="s">
        <v>20</v>
      </c>
      <c r="E14" s="36"/>
      <c r="F14" s="139" t="s">
        <v>114</v>
      </c>
      <c r="G14" s="36"/>
      <c r="H14" s="36"/>
      <c r="I14" s="149" t="s">
        <v>22</v>
      </c>
      <c r="J14" s="153" t="str">
        <f>'Rekapitulace stavby'!AN8</f>
        <v>7. 10. 2022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9" t="s">
        <v>24</v>
      </c>
      <c r="E16" s="36"/>
      <c r="F16" s="36"/>
      <c r="G16" s="36"/>
      <c r="H16" s="36"/>
      <c r="I16" s="149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115</v>
      </c>
      <c r="F17" s="36"/>
      <c r="G17" s="36"/>
      <c r="H17" s="36"/>
      <c r="I17" s="149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9" t="s">
        <v>30</v>
      </c>
      <c r="E19" s="36"/>
      <c r="F19" s="36"/>
      <c r="G19" s="36"/>
      <c r="H19" s="36"/>
      <c r="I19" s="149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9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9" t="s">
        <v>32</v>
      </c>
      <c r="E22" s="36"/>
      <c r="F22" s="36"/>
      <c r="G22" s="36"/>
      <c r="H22" s="36"/>
      <c r="I22" s="149" t="s">
        <v>25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">
        <v>21</v>
      </c>
      <c r="F23" s="36"/>
      <c r="G23" s="36"/>
      <c r="H23" s="36"/>
      <c r="I23" s="149" t="s">
        <v>28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9" t="s">
        <v>34</v>
      </c>
      <c r="E25" s="36"/>
      <c r="F25" s="36"/>
      <c r="G25" s="36"/>
      <c r="H25" s="36"/>
      <c r="I25" s="149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">
        <v>35</v>
      </c>
      <c r="F26" s="36"/>
      <c r="G26" s="36"/>
      <c r="H26" s="36"/>
      <c r="I26" s="149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9" t="s">
        <v>36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8"/>
      <c r="E31" s="158"/>
      <c r="F31" s="158"/>
      <c r="G31" s="158"/>
      <c r="H31" s="158"/>
      <c r="I31" s="158"/>
      <c r="J31" s="158"/>
      <c r="K31" s="15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9" t="s">
        <v>37</v>
      </c>
      <c r="E32" s="36"/>
      <c r="F32" s="36"/>
      <c r="G32" s="36"/>
      <c r="H32" s="36"/>
      <c r="I32" s="36"/>
      <c r="J32" s="160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61" t="s">
        <v>39</v>
      </c>
      <c r="G34" s="36"/>
      <c r="H34" s="36"/>
      <c r="I34" s="161" t="s">
        <v>38</v>
      </c>
      <c r="J34" s="161" t="s">
        <v>40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51" t="s">
        <v>41</v>
      </c>
      <c r="E35" s="149" t="s">
        <v>42</v>
      </c>
      <c r="F35" s="162">
        <f>ROUND((SUM(BE121:BE136)),  2)</f>
        <v>0</v>
      </c>
      <c r="G35" s="36"/>
      <c r="H35" s="36"/>
      <c r="I35" s="163">
        <v>0.20999999999999999</v>
      </c>
      <c r="J35" s="162">
        <f>ROUND(((SUM(BE121:BE136))*I35),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9" t="s">
        <v>43</v>
      </c>
      <c r="F36" s="162">
        <f>ROUND((SUM(BF121:BF136)),  2)</f>
        <v>0</v>
      </c>
      <c r="G36" s="36"/>
      <c r="H36" s="36"/>
      <c r="I36" s="163">
        <v>0.14999999999999999</v>
      </c>
      <c r="J36" s="162">
        <f>ROUND(((SUM(BF121:BF136))*I36),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9" t="s">
        <v>44</v>
      </c>
      <c r="F37" s="162">
        <f>ROUND((SUM(BG121:BG136)),  2)</f>
        <v>0</v>
      </c>
      <c r="G37" s="36"/>
      <c r="H37" s="36"/>
      <c r="I37" s="163">
        <v>0.20999999999999999</v>
      </c>
      <c r="J37" s="16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9" t="s">
        <v>45</v>
      </c>
      <c r="F38" s="162">
        <f>ROUND((SUM(BH121:BH136)),  2)</f>
        <v>0</v>
      </c>
      <c r="G38" s="36"/>
      <c r="H38" s="36"/>
      <c r="I38" s="163">
        <v>0.14999999999999999</v>
      </c>
      <c r="J38" s="162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9" t="s">
        <v>46</v>
      </c>
      <c r="F39" s="162">
        <f>ROUND((SUM(BI121:BI136)),  2)</f>
        <v>0</v>
      </c>
      <c r="G39" s="36"/>
      <c r="H39" s="36"/>
      <c r="I39" s="163">
        <v>0</v>
      </c>
      <c r="J39" s="162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82" t="str">
        <f>E7</f>
        <v xml:space="preserve">Oprava  kolejí a výhybek v ŽST Štědrá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108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2" t="s">
        <v>109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110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 xml:space="preserve">A.2 - VON 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ŽST Štědrá</v>
      </c>
      <c r="G91" s="38"/>
      <c r="H91" s="38"/>
      <c r="I91" s="30" t="s">
        <v>22</v>
      </c>
      <c r="J91" s="77" t="str">
        <f>IF(J14="","",J14)</f>
        <v>7. 10. 2022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železnic,s.o.;OŘ ÚNL-ST K.Vary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34</v>
      </c>
      <c r="J94" s="34" t="str">
        <f>E26</f>
        <v>Pavlína Liprtová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7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120</v>
      </c>
    </row>
    <row r="99" hidden="1" s="9" customFormat="1" ht="24.96" customHeight="1">
      <c r="A99" s="9"/>
      <c r="B99" s="188"/>
      <c r="C99" s="189"/>
      <c r="D99" s="190" t="s">
        <v>603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/>
    <row r="103" hidden="1"/>
    <row r="104" hidden="1"/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122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2" t="str">
        <f>E7</f>
        <v xml:space="preserve">Oprava  kolejí a výhybek v ŽST Štědrá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108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2" t="s">
        <v>109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 xml:space="preserve">A.2 - VON 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ŽST Štědrá</v>
      </c>
      <c r="G115" s="38"/>
      <c r="H115" s="38"/>
      <c r="I115" s="30" t="s">
        <v>22</v>
      </c>
      <c r="J115" s="77" t="str">
        <f>IF(J14="","",J14)</f>
        <v>7. 10. 2022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železnic,s.o.;OŘ ÚNL-ST K.Vary</v>
      </c>
      <c r="G117" s="38"/>
      <c r="H117" s="38"/>
      <c r="I117" s="30" t="s">
        <v>32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30</v>
      </c>
      <c r="D118" s="38"/>
      <c r="E118" s="38"/>
      <c r="F118" s="25" t="str">
        <f>IF(E20="","",E20)</f>
        <v>Vyplň údaj</v>
      </c>
      <c r="G118" s="38"/>
      <c r="H118" s="38"/>
      <c r="I118" s="30" t="s">
        <v>34</v>
      </c>
      <c r="J118" s="34" t="str">
        <f>E26</f>
        <v>Pavlína Liprtová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4"/>
      <c r="B120" s="195"/>
      <c r="C120" s="196" t="s">
        <v>123</v>
      </c>
      <c r="D120" s="197" t="s">
        <v>62</v>
      </c>
      <c r="E120" s="197" t="s">
        <v>58</v>
      </c>
      <c r="F120" s="197" t="s">
        <v>59</v>
      </c>
      <c r="G120" s="197" t="s">
        <v>124</v>
      </c>
      <c r="H120" s="197" t="s">
        <v>125</v>
      </c>
      <c r="I120" s="197" t="s">
        <v>126</v>
      </c>
      <c r="J120" s="197" t="s">
        <v>118</v>
      </c>
      <c r="K120" s="198" t="s">
        <v>127</v>
      </c>
      <c r="L120" s="199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200">
        <f>BK121</f>
        <v>0</v>
      </c>
      <c r="K121" s="38"/>
      <c r="L121" s="42"/>
      <c r="M121" s="101"/>
      <c r="N121" s="201"/>
      <c r="O121" s="102"/>
      <c r="P121" s="202">
        <f>P122</f>
        <v>0</v>
      </c>
      <c r="Q121" s="102"/>
      <c r="R121" s="202">
        <f>R122</f>
        <v>0</v>
      </c>
      <c r="S121" s="102"/>
      <c r="T121" s="203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120</v>
      </c>
      <c r="BK121" s="204">
        <f>BK122</f>
        <v>0</v>
      </c>
    </row>
    <row r="122" s="11" customFormat="1" ht="25.92" customHeight="1">
      <c r="A122" s="11"/>
      <c r="B122" s="205"/>
      <c r="C122" s="206"/>
      <c r="D122" s="207" t="s">
        <v>76</v>
      </c>
      <c r="E122" s="208" t="s">
        <v>604</v>
      </c>
      <c r="F122" s="208" t="s">
        <v>605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SUM(P123:P136)</f>
        <v>0</v>
      </c>
      <c r="Q122" s="213"/>
      <c r="R122" s="214">
        <f>SUM(R123:R136)</f>
        <v>0</v>
      </c>
      <c r="S122" s="213"/>
      <c r="T122" s="215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6" t="s">
        <v>167</v>
      </c>
      <c r="AT122" s="217" t="s">
        <v>76</v>
      </c>
      <c r="AU122" s="217" t="s">
        <v>77</v>
      </c>
      <c r="AY122" s="216" t="s">
        <v>137</v>
      </c>
      <c r="BK122" s="218">
        <f>SUM(BK123:BK136)</f>
        <v>0</v>
      </c>
    </row>
    <row r="123" s="2" customFormat="1" ht="66.75" customHeight="1">
      <c r="A123" s="36"/>
      <c r="B123" s="37"/>
      <c r="C123" s="219" t="s">
        <v>83</v>
      </c>
      <c r="D123" s="219" t="s">
        <v>138</v>
      </c>
      <c r="E123" s="220" t="s">
        <v>606</v>
      </c>
      <c r="F123" s="221" t="s">
        <v>607</v>
      </c>
      <c r="G123" s="222" t="s">
        <v>608</v>
      </c>
      <c r="H123" s="223">
        <v>1</v>
      </c>
      <c r="I123" s="224"/>
      <c r="J123" s="225">
        <f>ROUND(I123*H123,2)</f>
        <v>0</v>
      </c>
      <c r="K123" s="221" t="s">
        <v>142</v>
      </c>
      <c r="L123" s="42"/>
      <c r="M123" s="226" t="s">
        <v>1</v>
      </c>
      <c r="N123" s="227" t="s">
        <v>42</v>
      </c>
      <c r="O123" s="89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0" t="s">
        <v>143</v>
      </c>
      <c r="AT123" s="230" t="s">
        <v>138</v>
      </c>
      <c r="AU123" s="230" t="s">
        <v>83</v>
      </c>
      <c r="AY123" s="15" t="s">
        <v>137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5" t="s">
        <v>83</v>
      </c>
      <c r="BK123" s="231">
        <f>ROUND(I123*H123,2)</f>
        <v>0</v>
      </c>
      <c r="BL123" s="15" t="s">
        <v>143</v>
      </c>
      <c r="BM123" s="230" t="s">
        <v>609</v>
      </c>
    </row>
    <row r="124" s="2" customFormat="1">
      <c r="A124" s="36"/>
      <c r="B124" s="37"/>
      <c r="C124" s="38"/>
      <c r="D124" s="232" t="s">
        <v>147</v>
      </c>
      <c r="E124" s="38"/>
      <c r="F124" s="233" t="s">
        <v>610</v>
      </c>
      <c r="G124" s="38"/>
      <c r="H124" s="38"/>
      <c r="I124" s="234"/>
      <c r="J124" s="38"/>
      <c r="K124" s="38"/>
      <c r="L124" s="42"/>
      <c r="M124" s="235"/>
      <c r="N124" s="236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147</v>
      </c>
      <c r="AU124" s="15" t="s">
        <v>83</v>
      </c>
    </row>
    <row r="125" s="2" customFormat="1" ht="33" customHeight="1">
      <c r="A125" s="36"/>
      <c r="B125" s="37"/>
      <c r="C125" s="219" t="s">
        <v>85</v>
      </c>
      <c r="D125" s="219" t="s">
        <v>138</v>
      </c>
      <c r="E125" s="220" t="s">
        <v>611</v>
      </c>
      <c r="F125" s="221" t="s">
        <v>612</v>
      </c>
      <c r="G125" s="222" t="s">
        <v>293</v>
      </c>
      <c r="H125" s="223">
        <v>2</v>
      </c>
      <c r="I125" s="224"/>
      <c r="J125" s="225">
        <f>ROUND(I125*H125,2)</f>
        <v>0</v>
      </c>
      <c r="K125" s="221" t="s">
        <v>142</v>
      </c>
      <c r="L125" s="42"/>
      <c r="M125" s="226" t="s">
        <v>1</v>
      </c>
      <c r="N125" s="227" t="s">
        <v>42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143</v>
      </c>
      <c r="AT125" s="230" t="s">
        <v>138</v>
      </c>
      <c r="AU125" s="230" t="s">
        <v>83</v>
      </c>
      <c r="AY125" s="15" t="s">
        <v>137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83</v>
      </c>
      <c r="BK125" s="231">
        <f>ROUND(I125*H125,2)</f>
        <v>0</v>
      </c>
      <c r="BL125" s="15" t="s">
        <v>143</v>
      </c>
      <c r="BM125" s="230" t="s">
        <v>613</v>
      </c>
    </row>
    <row r="126" s="2" customFormat="1" ht="24.15" customHeight="1">
      <c r="A126" s="36"/>
      <c r="B126" s="37"/>
      <c r="C126" s="219" t="s">
        <v>93</v>
      </c>
      <c r="D126" s="219" t="s">
        <v>138</v>
      </c>
      <c r="E126" s="220" t="s">
        <v>614</v>
      </c>
      <c r="F126" s="221" t="s">
        <v>615</v>
      </c>
      <c r="G126" s="222" t="s">
        <v>163</v>
      </c>
      <c r="H126" s="223">
        <v>1743</v>
      </c>
      <c r="I126" s="224"/>
      <c r="J126" s="225">
        <f>ROUND(I126*H126,2)</f>
        <v>0</v>
      </c>
      <c r="K126" s="221" t="s">
        <v>142</v>
      </c>
      <c r="L126" s="42"/>
      <c r="M126" s="226" t="s">
        <v>1</v>
      </c>
      <c r="N126" s="227" t="s">
        <v>42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143</v>
      </c>
      <c r="AT126" s="230" t="s">
        <v>138</v>
      </c>
      <c r="AU126" s="230" t="s">
        <v>83</v>
      </c>
      <c r="AY126" s="15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83</v>
      </c>
      <c r="BK126" s="231">
        <f>ROUND(I126*H126,2)</f>
        <v>0</v>
      </c>
      <c r="BL126" s="15" t="s">
        <v>143</v>
      </c>
      <c r="BM126" s="230" t="s">
        <v>616</v>
      </c>
    </row>
    <row r="127" s="12" customFormat="1">
      <c r="A127" s="12"/>
      <c r="B127" s="237"/>
      <c r="C127" s="238"/>
      <c r="D127" s="232" t="s">
        <v>149</v>
      </c>
      <c r="E127" s="239" t="s">
        <v>1</v>
      </c>
      <c r="F127" s="240" t="s">
        <v>617</v>
      </c>
      <c r="G127" s="238"/>
      <c r="H127" s="241">
        <v>1743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7" t="s">
        <v>149</v>
      </c>
      <c r="AU127" s="247" t="s">
        <v>83</v>
      </c>
      <c r="AV127" s="12" t="s">
        <v>85</v>
      </c>
      <c r="AW127" s="12" t="s">
        <v>33</v>
      </c>
      <c r="AX127" s="12" t="s">
        <v>83</v>
      </c>
      <c r="AY127" s="247" t="s">
        <v>137</v>
      </c>
    </row>
    <row r="128" s="2" customFormat="1" ht="24.15" customHeight="1">
      <c r="A128" s="36"/>
      <c r="B128" s="37"/>
      <c r="C128" s="219" t="s">
        <v>143</v>
      </c>
      <c r="D128" s="219" t="s">
        <v>138</v>
      </c>
      <c r="E128" s="220" t="s">
        <v>618</v>
      </c>
      <c r="F128" s="221" t="s">
        <v>619</v>
      </c>
      <c r="G128" s="222" t="s">
        <v>608</v>
      </c>
      <c r="H128" s="223">
        <v>1</v>
      </c>
      <c r="I128" s="224"/>
      <c r="J128" s="225">
        <f>ROUND(I128*H128,2)</f>
        <v>0</v>
      </c>
      <c r="K128" s="221" t="s">
        <v>142</v>
      </c>
      <c r="L128" s="42"/>
      <c r="M128" s="226" t="s">
        <v>1</v>
      </c>
      <c r="N128" s="227" t="s">
        <v>42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143</v>
      </c>
      <c r="AT128" s="230" t="s">
        <v>138</v>
      </c>
      <c r="AU128" s="230" t="s">
        <v>83</v>
      </c>
      <c r="AY128" s="15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83</v>
      </c>
      <c r="BK128" s="231">
        <f>ROUND(I128*H128,2)</f>
        <v>0</v>
      </c>
      <c r="BL128" s="15" t="s">
        <v>143</v>
      </c>
      <c r="BM128" s="230" t="s">
        <v>620</v>
      </c>
    </row>
    <row r="129" s="2" customFormat="1">
      <c r="A129" s="36"/>
      <c r="B129" s="37"/>
      <c r="C129" s="38"/>
      <c r="D129" s="232" t="s">
        <v>147</v>
      </c>
      <c r="E129" s="38"/>
      <c r="F129" s="233" t="s">
        <v>621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147</v>
      </c>
      <c r="AU129" s="15" t="s">
        <v>83</v>
      </c>
    </row>
    <row r="130" s="2" customFormat="1" ht="21.75" customHeight="1">
      <c r="A130" s="36"/>
      <c r="B130" s="37"/>
      <c r="C130" s="219" t="s">
        <v>167</v>
      </c>
      <c r="D130" s="219" t="s">
        <v>138</v>
      </c>
      <c r="E130" s="220" t="s">
        <v>622</v>
      </c>
      <c r="F130" s="221" t="s">
        <v>623</v>
      </c>
      <c r="G130" s="222" t="s">
        <v>608</v>
      </c>
      <c r="H130" s="223">
        <v>1</v>
      </c>
      <c r="I130" s="224"/>
      <c r="J130" s="225">
        <f>ROUND(I130*H130,2)</f>
        <v>0</v>
      </c>
      <c r="K130" s="221" t="s">
        <v>142</v>
      </c>
      <c r="L130" s="42"/>
      <c r="M130" s="226" t="s">
        <v>1</v>
      </c>
      <c r="N130" s="227" t="s">
        <v>42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143</v>
      </c>
      <c r="AT130" s="230" t="s">
        <v>138</v>
      </c>
      <c r="AU130" s="230" t="s">
        <v>83</v>
      </c>
      <c r="AY130" s="15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83</v>
      </c>
      <c r="BK130" s="231">
        <f>ROUND(I130*H130,2)</f>
        <v>0</v>
      </c>
      <c r="BL130" s="15" t="s">
        <v>143</v>
      </c>
      <c r="BM130" s="230" t="s">
        <v>624</v>
      </c>
    </row>
    <row r="131" s="2" customFormat="1" ht="24.15" customHeight="1">
      <c r="A131" s="36"/>
      <c r="B131" s="37"/>
      <c r="C131" s="219" t="s">
        <v>172</v>
      </c>
      <c r="D131" s="219" t="s">
        <v>138</v>
      </c>
      <c r="E131" s="220" t="s">
        <v>625</v>
      </c>
      <c r="F131" s="221" t="s">
        <v>626</v>
      </c>
      <c r="G131" s="222" t="s">
        <v>608</v>
      </c>
      <c r="H131" s="223">
        <v>1</v>
      </c>
      <c r="I131" s="224"/>
      <c r="J131" s="225">
        <f>ROUND(I131*H131,2)</f>
        <v>0</v>
      </c>
      <c r="K131" s="221" t="s">
        <v>142</v>
      </c>
      <c r="L131" s="42"/>
      <c r="M131" s="226" t="s">
        <v>1</v>
      </c>
      <c r="N131" s="227" t="s">
        <v>42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143</v>
      </c>
      <c r="AT131" s="230" t="s">
        <v>138</v>
      </c>
      <c r="AU131" s="230" t="s">
        <v>83</v>
      </c>
      <c r="AY131" s="15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83</v>
      </c>
      <c r="BK131" s="231">
        <f>ROUND(I131*H131,2)</f>
        <v>0</v>
      </c>
      <c r="BL131" s="15" t="s">
        <v>143</v>
      </c>
      <c r="BM131" s="230" t="s">
        <v>627</v>
      </c>
    </row>
    <row r="132" s="2" customFormat="1" ht="37.8" customHeight="1">
      <c r="A132" s="36"/>
      <c r="B132" s="37"/>
      <c r="C132" s="219" t="s">
        <v>178</v>
      </c>
      <c r="D132" s="219" t="s">
        <v>138</v>
      </c>
      <c r="E132" s="220" t="s">
        <v>628</v>
      </c>
      <c r="F132" s="221" t="s">
        <v>629</v>
      </c>
      <c r="G132" s="222" t="s">
        <v>141</v>
      </c>
      <c r="H132" s="223">
        <v>1.7430000000000001</v>
      </c>
      <c r="I132" s="224"/>
      <c r="J132" s="225">
        <f>ROUND(I132*H132,2)</f>
        <v>0</v>
      </c>
      <c r="K132" s="221" t="s">
        <v>142</v>
      </c>
      <c r="L132" s="42"/>
      <c r="M132" s="226" t="s">
        <v>1</v>
      </c>
      <c r="N132" s="227" t="s">
        <v>42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143</v>
      </c>
      <c r="AT132" s="230" t="s">
        <v>138</v>
      </c>
      <c r="AU132" s="230" t="s">
        <v>83</v>
      </c>
      <c r="AY132" s="15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83</v>
      </c>
      <c r="BK132" s="231">
        <f>ROUND(I132*H132,2)</f>
        <v>0</v>
      </c>
      <c r="BL132" s="15" t="s">
        <v>143</v>
      </c>
      <c r="BM132" s="230" t="s">
        <v>630</v>
      </c>
    </row>
    <row r="133" s="2" customFormat="1" ht="24.15" customHeight="1">
      <c r="A133" s="36"/>
      <c r="B133" s="37"/>
      <c r="C133" s="219" t="s">
        <v>183</v>
      </c>
      <c r="D133" s="219" t="s">
        <v>138</v>
      </c>
      <c r="E133" s="220" t="s">
        <v>631</v>
      </c>
      <c r="F133" s="221" t="s">
        <v>632</v>
      </c>
      <c r="G133" s="222" t="s">
        <v>608</v>
      </c>
      <c r="H133" s="223">
        <v>1</v>
      </c>
      <c r="I133" s="224"/>
      <c r="J133" s="225">
        <f>ROUND(I133*H133,2)</f>
        <v>0</v>
      </c>
      <c r="K133" s="221" t="s">
        <v>142</v>
      </c>
      <c r="L133" s="42"/>
      <c r="M133" s="226" t="s">
        <v>1</v>
      </c>
      <c r="N133" s="227" t="s">
        <v>42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143</v>
      </c>
      <c r="AT133" s="230" t="s">
        <v>138</v>
      </c>
      <c r="AU133" s="230" t="s">
        <v>83</v>
      </c>
      <c r="AY133" s="15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83</v>
      </c>
      <c r="BK133" s="231">
        <f>ROUND(I133*H133,2)</f>
        <v>0</v>
      </c>
      <c r="BL133" s="15" t="s">
        <v>143</v>
      </c>
      <c r="BM133" s="230" t="s">
        <v>633</v>
      </c>
    </row>
    <row r="134" s="2" customFormat="1">
      <c r="A134" s="36"/>
      <c r="B134" s="37"/>
      <c r="C134" s="38"/>
      <c r="D134" s="232" t="s">
        <v>147</v>
      </c>
      <c r="E134" s="38"/>
      <c r="F134" s="233" t="s">
        <v>634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147</v>
      </c>
      <c r="AU134" s="15" t="s">
        <v>83</v>
      </c>
    </row>
    <row r="135" s="2" customFormat="1" ht="33" customHeight="1">
      <c r="A135" s="36"/>
      <c r="B135" s="37"/>
      <c r="C135" s="219" t="s">
        <v>196</v>
      </c>
      <c r="D135" s="219" t="s">
        <v>138</v>
      </c>
      <c r="E135" s="220" t="s">
        <v>635</v>
      </c>
      <c r="F135" s="221" t="s">
        <v>636</v>
      </c>
      <c r="G135" s="222" t="s">
        <v>141</v>
      </c>
      <c r="H135" s="223">
        <v>3.4860000000000002</v>
      </c>
      <c r="I135" s="224"/>
      <c r="J135" s="225">
        <f>ROUND(I135*H135,2)</f>
        <v>0</v>
      </c>
      <c r="K135" s="221" t="s">
        <v>142</v>
      </c>
      <c r="L135" s="42"/>
      <c r="M135" s="226" t="s">
        <v>1</v>
      </c>
      <c r="N135" s="227" t="s">
        <v>42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143</v>
      </c>
      <c r="AT135" s="230" t="s">
        <v>138</v>
      </c>
      <c r="AU135" s="230" t="s">
        <v>83</v>
      </c>
      <c r="AY135" s="15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83</v>
      </c>
      <c r="BK135" s="231">
        <f>ROUND(I135*H135,2)</f>
        <v>0</v>
      </c>
      <c r="BL135" s="15" t="s">
        <v>143</v>
      </c>
      <c r="BM135" s="230" t="s">
        <v>637</v>
      </c>
    </row>
    <row r="136" s="2" customFormat="1">
      <c r="A136" s="36"/>
      <c r="B136" s="37"/>
      <c r="C136" s="38"/>
      <c r="D136" s="232" t="s">
        <v>147</v>
      </c>
      <c r="E136" s="38"/>
      <c r="F136" s="233" t="s">
        <v>638</v>
      </c>
      <c r="G136" s="38"/>
      <c r="H136" s="38"/>
      <c r="I136" s="234"/>
      <c r="J136" s="38"/>
      <c r="K136" s="38"/>
      <c r="L136" s="42"/>
      <c r="M136" s="279"/>
      <c r="N136" s="280"/>
      <c r="O136" s="274"/>
      <c r="P136" s="274"/>
      <c r="Q136" s="274"/>
      <c r="R136" s="274"/>
      <c r="S136" s="274"/>
      <c r="T136" s="28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147</v>
      </c>
      <c r="AU136" s="15" t="s">
        <v>83</v>
      </c>
    </row>
    <row r="137" s="2" customFormat="1" ht="6.96" customHeight="1">
      <c r="A137" s="36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gxfbjNHnm+06E6cSGQ5WX64inv+k0Qyko3/omzRMsbTnlNQBigU3sVSZcWLXBtQziLJXwTDXmxfyzCtKcgJzPw==" hashValue="cXP+EYowW3oKJ3bwh3AwT0kXH5br3t2uCmHCGsKG7o03pPzbp9C5sQunsYFrmNzifzEwUaTl3Zdc72dVMX1vwA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2022-10-10T12:03:37Z</dcterms:created>
  <dcterms:modified xsi:type="dcterms:W3CDTF">2022-10-10T12:03:43Z</dcterms:modified>
</cp:coreProperties>
</file>